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1"/>
  </bookViews>
  <sheets>
    <sheet name="续建" sheetId="1" r:id="rId1"/>
    <sheet name="新开工" sheetId="2" r:id="rId2"/>
  </sheets>
  <definedNames>
    <definedName name="_xlnm.Print_Area" localSheetId="1">'新开工'!$A$1:$T$26</definedName>
    <definedName name="_xlnm.Print_Area" localSheetId="0">'续建'!$A$1:$T$42</definedName>
    <definedName name="_xlnm.Print_Titles" localSheetId="1">'新开工'!$1:$4</definedName>
    <definedName name="_xlnm.Print_Titles" localSheetId="0">'续建'!$4:$5</definedName>
  </definedNames>
  <calcPr fullCalcOnLoad="1"/>
</workbook>
</file>

<file path=xl/sharedStrings.xml><?xml version="1.0" encoding="utf-8"?>
<sst xmlns="http://schemas.openxmlformats.org/spreadsheetml/2006/main" count="354" uniqueCount="273">
  <si>
    <r>
      <t>附件</t>
    </r>
    <r>
      <rPr>
        <sz val="16"/>
        <rFont val="黑体"/>
        <family val="3"/>
      </rPr>
      <t>3</t>
    </r>
  </si>
  <si>
    <r>
      <t>2022</t>
    </r>
    <r>
      <rPr>
        <sz val="26"/>
        <rFont val="方正小标宋简体"/>
        <family val="0"/>
      </rPr>
      <t>年四川省重点项目名单（德阳）</t>
    </r>
  </si>
  <si>
    <r>
      <rPr>
        <sz val="10"/>
        <rFont val="宋体"/>
        <family val="0"/>
      </rPr>
      <t>单位：万元</t>
    </r>
  </si>
  <si>
    <r>
      <rPr>
        <sz val="10"/>
        <rFont val="方正黑体简体"/>
        <family val="0"/>
      </rPr>
      <t>序号</t>
    </r>
  </si>
  <si>
    <r>
      <t xml:space="preserve">
</t>
    </r>
    <r>
      <rPr>
        <sz val="10"/>
        <rFont val="宋体"/>
        <family val="0"/>
      </rPr>
      <t>序号</t>
    </r>
  </si>
  <si>
    <r>
      <rPr>
        <sz val="10"/>
        <rFont val="宋体"/>
        <family val="0"/>
      </rPr>
      <t>项目名称</t>
    </r>
  </si>
  <si>
    <r>
      <rPr>
        <sz val="10"/>
        <rFont val="宋体"/>
        <family val="0"/>
      </rPr>
      <t>建设
地址</t>
    </r>
  </si>
  <si>
    <r>
      <rPr>
        <sz val="10"/>
        <rFont val="宋体"/>
        <family val="0"/>
      </rPr>
      <t>建设
年限</t>
    </r>
  </si>
  <si>
    <r>
      <rPr>
        <sz val="10"/>
        <rFont val="宋体"/>
        <family val="0"/>
      </rPr>
      <t>建设内容及规模</t>
    </r>
  </si>
  <si>
    <r>
      <rPr>
        <sz val="10"/>
        <rFont val="宋体"/>
        <family val="0"/>
      </rPr>
      <t>计划
总投资</t>
    </r>
  </si>
  <si>
    <r>
      <rPr>
        <sz val="10"/>
        <rFont val="宋体"/>
        <family val="0"/>
      </rPr>
      <t>计划总投资来源
（万元）</t>
    </r>
  </si>
  <si>
    <r>
      <rPr>
        <sz val="10"/>
        <rFont val="宋体"/>
        <family val="0"/>
      </rPr>
      <t>截至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年底
累计完成投资</t>
    </r>
  </si>
  <si>
    <r>
      <t>2022</t>
    </r>
    <r>
      <rPr>
        <sz val="10"/>
        <rFont val="宋体"/>
        <family val="0"/>
      </rPr>
      <t>年
预计投资</t>
    </r>
  </si>
  <si>
    <r>
      <t>2022</t>
    </r>
    <r>
      <rPr>
        <sz val="10"/>
        <rFont val="宋体"/>
        <family val="0"/>
      </rPr>
      <t>年预计投资按季度分解</t>
    </r>
  </si>
  <si>
    <r>
      <t>2022</t>
    </r>
    <r>
      <rPr>
        <sz val="10"/>
        <rFont val="宋体"/>
        <family val="0"/>
      </rPr>
      <t>年工程形象进度</t>
    </r>
  </si>
  <si>
    <r>
      <rPr>
        <sz val="10"/>
        <rFont val="宋体"/>
        <family val="0"/>
      </rPr>
      <t>业主单位</t>
    </r>
  </si>
  <si>
    <r>
      <rPr>
        <sz val="10"/>
        <rFont val="宋体"/>
        <family val="0"/>
      </rPr>
      <t>责任单位</t>
    </r>
  </si>
  <si>
    <r>
      <rPr>
        <sz val="10"/>
        <rFont val="宋体"/>
        <family val="0"/>
      </rPr>
      <t>备注</t>
    </r>
  </si>
  <si>
    <r>
      <rPr>
        <sz val="10"/>
        <rFont val="方正黑体简体"/>
        <family val="0"/>
      </rPr>
      <t>总</t>
    </r>
    <r>
      <rPr>
        <sz val="10"/>
        <rFont val="Times New Roman"/>
        <family val="1"/>
      </rPr>
      <t xml:space="preserve">
</t>
    </r>
    <r>
      <rPr>
        <sz val="10"/>
        <rFont val="方正黑体简体"/>
        <family val="0"/>
      </rPr>
      <t>序号</t>
    </r>
  </si>
  <si>
    <r>
      <rPr>
        <sz val="10"/>
        <rFont val="方正黑体简体"/>
        <family val="0"/>
      </rPr>
      <t>分</t>
    </r>
    <r>
      <rPr>
        <sz val="10"/>
        <rFont val="Times New Roman"/>
        <family val="1"/>
      </rPr>
      <t xml:space="preserve">
</t>
    </r>
    <r>
      <rPr>
        <sz val="10"/>
        <rFont val="方正黑体简体"/>
        <family val="0"/>
      </rPr>
      <t>序号</t>
    </r>
  </si>
  <si>
    <r>
      <rPr>
        <sz val="10"/>
        <rFont val="宋体"/>
        <family val="0"/>
      </rPr>
      <t>其中：
已获中央预算内资金</t>
    </r>
  </si>
  <si>
    <r>
      <rPr>
        <sz val="10"/>
        <rFont val="宋体"/>
        <family val="0"/>
      </rPr>
      <t>其中：
已获省预算内资金</t>
    </r>
  </si>
  <si>
    <r>
      <rPr>
        <sz val="10"/>
        <rFont val="宋体"/>
        <family val="0"/>
      </rPr>
      <t>第一季度
（万元）</t>
    </r>
  </si>
  <si>
    <r>
      <rPr>
        <sz val="10"/>
        <rFont val="宋体"/>
        <family val="0"/>
      </rPr>
      <t>第二季度
（万元）</t>
    </r>
  </si>
  <si>
    <r>
      <rPr>
        <sz val="10"/>
        <rFont val="宋体"/>
        <family val="0"/>
      </rPr>
      <t>第三季度
（万元）</t>
    </r>
  </si>
  <si>
    <r>
      <rPr>
        <sz val="10"/>
        <rFont val="宋体"/>
        <family val="0"/>
      </rPr>
      <t>第四季度
（万元）</t>
    </r>
  </si>
  <si>
    <r>
      <rPr>
        <sz val="10"/>
        <rFont val="宋体"/>
        <family val="0"/>
      </rPr>
      <t>合计：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项</t>
    </r>
  </si>
  <si>
    <r>
      <rPr>
        <sz val="10"/>
        <rFont val="宋体"/>
        <family val="0"/>
      </rPr>
      <t>一</t>
    </r>
  </si>
  <si>
    <r>
      <rPr>
        <sz val="10"/>
        <rFont val="宋体"/>
        <family val="0"/>
      </rPr>
      <t>基础设施项目（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</si>
  <si>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（二）</t>
    </r>
  </si>
  <si>
    <r>
      <rPr>
        <sz val="10"/>
        <rFont val="宋体"/>
        <family val="0"/>
      </rPr>
      <t>交通基础设施（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</si>
  <si>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Ⅳ</t>
    </r>
  </si>
  <si>
    <r>
      <rPr>
        <sz val="10"/>
        <rFont val="宋体"/>
        <family val="0"/>
      </rPr>
      <t>国省经济干线（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</si>
  <si>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天府大道北延线（德阳段）</t>
    </r>
  </si>
  <si>
    <r>
      <rPr>
        <sz val="10"/>
        <rFont val="宋体"/>
        <family val="0"/>
      </rPr>
      <t>德阳市</t>
    </r>
  </si>
  <si>
    <r>
      <t>2019-2023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</si>
  <si>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一级公路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公里，桥梁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座，互通式立交桥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处。</t>
    </r>
  </si>
  <si>
    <r>
      <rPr>
        <sz val="10"/>
        <rFont val="宋体"/>
        <family val="0"/>
      </rPr>
      <t>主线全线通车</t>
    </r>
  </si>
  <si>
    <r>
      <rPr>
        <sz val="10"/>
        <rFont val="宋体"/>
        <family val="0"/>
      </rPr>
      <t>德阳发展控股集团有限公司</t>
    </r>
  </si>
  <si>
    <r>
      <rPr>
        <sz val="10"/>
        <rFont val="宋体"/>
        <family val="0"/>
      </rPr>
      <t>德阳市人民政府</t>
    </r>
  </si>
  <si>
    <r>
      <rPr>
        <sz val="10"/>
        <rFont val="宋体"/>
        <family val="0"/>
      </rPr>
      <t>★</t>
    </r>
  </si>
  <si>
    <r>
      <rPr>
        <sz val="10"/>
        <rFont val="宋体"/>
        <family val="0"/>
      </rPr>
      <t>国道</t>
    </r>
    <r>
      <rPr>
        <sz val="10"/>
        <rFont val="Times New Roman"/>
        <family val="1"/>
      </rPr>
      <t>G350</t>
    </r>
    <r>
      <rPr>
        <sz val="10"/>
        <rFont val="宋体"/>
        <family val="0"/>
      </rPr>
      <t>线仓山至中江段公路改建工程</t>
    </r>
  </si>
  <si>
    <r>
      <rPr>
        <sz val="10"/>
        <rFont val="宋体"/>
        <family val="0"/>
      </rPr>
      <t>德阳市
中江县</t>
    </r>
  </si>
  <si>
    <r>
      <t>2018-2024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</si>
  <si>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一级公路</t>
    </r>
    <r>
      <rPr>
        <sz val="10"/>
        <rFont val="Times New Roman"/>
        <family val="1"/>
      </rPr>
      <t>79.15</t>
    </r>
    <r>
      <rPr>
        <sz val="10"/>
        <rFont val="宋体"/>
        <family val="0"/>
      </rPr>
      <t>公里。其中，新建</t>
    </r>
    <r>
      <rPr>
        <sz val="10"/>
        <rFont val="Times New Roman"/>
        <family val="1"/>
      </rPr>
      <t>40.2</t>
    </r>
    <r>
      <rPr>
        <sz val="10"/>
        <rFont val="宋体"/>
        <family val="0"/>
      </rPr>
      <t>公里，改扩建</t>
    </r>
    <r>
      <rPr>
        <sz val="10"/>
        <rFont val="Times New Roman"/>
        <family val="1"/>
      </rPr>
      <t>38.95</t>
    </r>
    <r>
      <rPr>
        <sz val="10"/>
        <rFont val="宋体"/>
        <family val="0"/>
      </rPr>
      <t>公里，桥梁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座。</t>
    </r>
  </si>
  <si>
    <r>
      <rPr>
        <sz val="10"/>
        <rFont val="宋体"/>
        <family val="0"/>
      </rPr>
      <t>德简高速龙台出口至</t>
    </r>
    <r>
      <rPr>
        <sz val="10"/>
        <rFont val="Times New Roman"/>
        <family val="1"/>
      </rPr>
      <t>G350</t>
    </r>
    <r>
      <rPr>
        <sz val="10"/>
        <rFont val="宋体"/>
        <family val="0"/>
      </rPr>
      <t>线柴山服务区段路基工程施工</t>
    </r>
  </si>
  <si>
    <r>
      <rPr>
        <sz val="10"/>
        <rFont val="宋体"/>
        <family val="0"/>
      </rPr>
      <t>中江交通投资有限责任公司</t>
    </r>
  </si>
  <si>
    <r>
      <rPr>
        <sz val="10"/>
        <rFont val="宋体"/>
        <family val="0"/>
      </rPr>
      <t>德阳市快速通道项目</t>
    </r>
  </si>
  <si>
    <r>
      <rPr>
        <sz val="10"/>
        <rFont val="宋体"/>
        <family val="0"/>
      </rPr>
      <t>德阳市
旌阳区
罗江区
中江县</t>
    </r>
  </si>
  <si>
    <r>
      <t>2018-2023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</si>
  <si>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德中、德罗快速通道，一级公路</t>
    </r>
    <r>
      <rPr>
        <sz val="10"/>
        <rFont val="Times New Roman"/>
        <family val="1"/>
      </rPr>
      <t>48.38</t>
    </r>
    <r>
      <rPr>
        <sz val="10"/>
        <rFont val="宋体"/>
        <family val="0"/>
      </rPr>
      <t>公里，含桥梁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座、隧道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座、互通式立交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处。</t>
    </r>
  </si>
  <si>
    <r>
      <rPr>
        <sz val="10"/>
        <rFont val="宋体"/>
        <family val="0"/>
      </rPr>
      <t>主体完成工程量的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％</t>
    </r>
  </si>
  <si>
    <r>
      <rPr>
        <sz val="10"/>
        <rFont val="宋体"/>
        <family val="0"/>
      </rPr>
      <t>（六）</t>
    </r>
  </si>
  <si>
    <r>
      <rPr>
        <sz val="10"/>
        <rFont val="宋体"/>
        <family val="0"/>
      </rPr>
      <t>园区基础设施（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</si>
  <si>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德阳光控特斯联人工智能城市项目</t>
    </r>
  </si>
  <si>
    <r>
      <rPr>
        <sz val="10"/>
        <rFont val="宋体"/>
        <family val="0"/>
      </rPr>
      <t>德阳市
旌阳区</t>
    </r>
  </si>
  <si>
    <r>
      <t>2021-2024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</si>
  <si>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总建筑面积约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万平方米，光大新科技区域总部、创新公共服务平台及智能物联网研发创新基地、智能制造装备生产基地、智能物联网优质产业聚集基地、智能物联网应用示范基地、智能产业都市旅游基地等。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</si>
  <si>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号地块主体全部封顶，外装施工完成，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号地块土方、基坑支护完成。</t>
    </r>
  </si>
  <si>
    <r>
      <rPr>
        <sz val="10"/>
        <rFont val="宋体"/>
        <family val="0"/>
      </rPr>
      <t>特斯联科技有限公司</t>
    </r>
  </si>
  <si>
    <r>
      <rPr>
        <sz val="10"/>
        <rFont val="宋体"/>
        <family val="0"/>
      </rPr>
      <t>成德眉资同城化广汉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青白江融合经济示范区基础设施项目</t>
    </r>
  </si>
  <si>
    <r>
      <rPr>
        <sz val="10"/>
        <rFont val="宋体"/>
        <family val="0"/>
      </rPr>
      <t>德阳市
高新区</t>
    </r>
  </si>
  <si>
    <r>
      <t>2020-2024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</si>
  <si>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新建环壁路、玉璜路等道路约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公里，包含道路、照明、绿化、雨污水管道、桥梁等配套工程。</t>
    </r>
  </si>
  <si>
    <t>完成环璧南路（高速下穿至玉璋路）、机场路、环璧北路一段、二段施工。</t>
  </si>
  <si>
    <r>
      <rPr>
        <sz val="10"/>
        <rFont val="宋体"/>
        <family val="0"/>
      </rPr>
      <t>德阳高新发展有限公司</t>
    </r>
  </si>
  <si>
    <r>
      <rPr>
        <sz val="10"/>
        <rFont val="宋体"/>
        <family val="0"/>
      </rPr>
      <t>德阳高新区南山产业园基础设施项目</t>
    </r>
  </si>
  <si>
    <r>
      <rPr>
        <sz val="10"/>
        <rFont val="宋体"/>
        <family val="0"/>
      </rPr>
      <t>总建筑面积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万平方米，包括厂房、研发中试楼、生产企业总部、孵化器、配套设施等。</t>
    </r>
  </si>
  <si>
    <r>
      <t>10.2</t>
    </r>
    <r>
      <rPr>
        <sz val="10"/>
        <rFont val="宋体"/>
        <family val="0"/>
      </rPr>
      <t>万平方米厂房完工，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万平方米厂房施工。</t>
    </r>
  </si>
  <si>
    <r>
      <rPr>
        <sz val="10"/>
        <rFont val="宋体"/>
        <family val="0"/>
      </rPr>
      <t>德阳南控科技产业发展有限公司</t>
    </r>
  </si>
  <si>
    <r>
      <rPr>
        <sz val="10"/>
        <rFont val="宋体"/>
        <family val="0"/>
      </rPr>
      <t>二</t>
    </r>
  </si>
  <si>
    <r>
      <rPr>
        <sz val="10"/>
        <rFont val="宋体"/>
        <family val="0"/>
      </rPr>
      <t>产业项目（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</si>
  <si>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（一）</t>
    </r>
  </si>
  <si>
    <r>
      <rPr>
        <sz val="10"/>
        <rFont val="宋体"/>
        <family val="0"/>
      </rPr>
      <t>制造业（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</si>
  <si>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德阳经开区三环集团电子元器件及先进材料生产项目</t>
    </r>
  </si>
  <si>
    <r>
      <rPr>
        <sz val="10"/>
        <rFont val="宋体"/>
        <family val="0"/>
      </rPr>
      <t>德阳市
经开区</t>
    </r>
  </si>
  <si>
    <r>
      <t>2021-2025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</si>
  <si>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新改建厂房、库房约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万平方米，年产氧化铝陶瓷基板生产线、智能终端用先进元器件（</t>
    </r>
    <r>
      <rPr>
        <sz val="10"/>
        <rFont val="Times New Roman"/>
        <family val="1"/>
      </rPr>
      <t>MLCC</t>
    </r>
    <r>
      <rPr>
        <sz val="10"/>
        <rFont val="宋体"/>
        <family val="0"/>
      </rPr>
      <t>）生产线、高端芯片用先进封装材料（</t>
    </r>
    <r>
      <rPr>
        <sz val="10"/>
        <rFont val="Times New Roman"/>
        <family val="1"/>
      </rPr>
      <t>PKG</t>
    </r>
    <r>
      <rPr>
        <sz val="10"/>
        <rFont val="宋体"/>
        <family val="0"/>
      </rPr>
      <t>）生产线。</t>
    </r>
  </si>
  <si>
    <t>完成厂房主体工程施工，部分建成投产。</t>
  </si>
  <si>
    <r>
      <rPr>
        <sz val="10"/>
        <rFont val="宋体"/>
        <family val="0"/>
      </rPr>
      <t>德阳三环科技有限公司</t>
    </r>
  </si>
  <si>
    <r>
      <rPr>
        <sz val="10"/>
        <rFont val="宋体"/>
        <family val="0"/>
      </rPr>
      <t>什邡通航产业项目（一期）</t>
    </r>
  </si>
  <si>
    <r>
      <rPr>
        <sz val="10"/>
        <rFont val="宋体"/>
        <family val="0"/>
      </rPr>
      <t>德阳市
什邡市</t>
    </r>
  </si>
  <si>
    <r>
      <rPr>
        <sz val="10"/>
        <rFont val="宋体"/>
        <family val="0"/>
      </rPr>
      <t>飞机制造厂房、飞行器技术研发中心、无人机运行空管中心及综合办公大楼建筑面积</t>
    </r>
    <r>
      <rPr>
        <sz val="10"/>
        <rFont val="Times New Roman"/>
        <family val="1"/>
      </rPr>
      <t>24.1</t>
    </r>
    <r>
      <rPr>
        <sz val="10"/>
        <rFont val="宋体"/>
        <family val="0"/>
      </rPr>
      <t>万平方米，引进热压罐、热压机等无人机生产设备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个，年产鸿雁、鸿鹰等无人机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架；厂房、商务中心等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万平方米，配套自来水厂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座，输水管网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公里，园区道路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条。</t>
    </r>
  </si>
  <si>
    <t>商务中心主体完工，配套道路工程（一期）海淀路完工，标准厂房（一期）主体完工；爱思达完成厂房施工及设备安装；天域通用航空厂房施工及部分设备安装。</t>
  </si>
  <si>
    <r>
      <rPr>
        <sz val="10"/>
        <rFont val="宋体"/>
        <family val="0"/>
      </rPr>
      <t>什邡市恒新建设投资有限公司</t>
    </r>
    <r>
      <rPr>
        <sz val="10"/>
        <rFont val="Times New Roman"/>
        <family val="1"/>
      </rPr>
      <t xml:space="preserve">   
</t>
    </r>
    <r>
      <rPr>
        <sz val="10"/>
        <rFont val="宋体"/>
        <family val="0"/>
      </rPr>
      <t>什邡天域通用航空科技有限公司
四川爱思达航天科技有限公司</t>
    </r>
  </si>
  <si>
    <r>
      <rPr>
        <sz val="10"/>
        <rFont val="宋体"/>
        <family val="0"/>
      </rPr>
      <t>绵竹盛泉钢铁重组整合和升级改造产能置换项目</t>
    </r>
  </si>
  <si>
    <r>
      <rPr>
        <sz val="10"/>
        <rFont val="宋体"/>
        <family val="0"/>
      </rPr>
      <t>德阳市
绵竹市</t>
    </r>
  </si>
  <si>
    <r>
      <t>2020-2023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</si>
  <si>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总建筑面积约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万平方米，新建制氧站、除尘设备、厂房、办公楼、宿舍楼、科研楼及其他公辅设施等配套设施，全连续式高速棒材生产线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条，全连续式高速线材生产线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条，年产特种钢铁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万吨。</t>
    </r>
  </si>
  <si>
    <r>
      <rPr>
        <sz val="10"/>
        <rFont val="宋体"/>
        <family val="0"/>
      </rPr>
      <t>点火试生产</t>
    </r>
  </si>
  <si>
    <r>
      <rPr>
        <sz val="10"/>
        <rFont val="宋体"/>
        <family val="0"/>
      </rPr>
      <t>四川盛泉钢铁有限公司</t>
    </r>
  </si>
  <si>
    <r>
      <rPr>
        <sz val="10"/>
        <rFont val="宋体"/>
        <family val="0"/>
      </rPr>
      <t>中国雪茄什邡创新产业项目</t>
    </r>
  </si>
  <si>
    <r>
      <rPr>
        <sz val="10"/>
        <rFont val="宋体"/>
        <family val="0"/>
      </rPr>
      <t>德阳市
什邡市
经开区</t>
    </r>
  </si>
  <si>
    <r>
      <rPr>
        <sz val="10"/>
        <rFont val="宋体"/>
        <family val="0"/>
      </rPr>
      <t>厂房建筑面积</t>
    </r>
    <r>
      <rPr>
        <sz val="10"/>
        <rFont val="Times New Roman"/>
        <family val="1"/>
      </rPr>
      <t>6.7</t>
    </r>
    <r>
      <rPr>
        <sz val="10"/>
        <rFont val="宋体"/>
        <family val="0"/>
      </rPr>
      <t>万平方米，长城雪茄烟厂厅市共建重点实验室；新建峨眉山纸品生产、仓储物流、包装印刷厂区等设施。</t>
    </r>
  </si>
  <si>
    <t>烟厂易地技改完工，峨眉山纸品产业园完成基础工程施工。</t>
  </si>
  <si>
    <r>
      <rPr>
        <sz val="10"/>
        <rFont val="宋体"/>
        <family val="0"/>
      </rPr>
      <t>四川中烟工业有限责任公司</t>
    </r>
    <r>
      <rPr>
        <sz val="10"/>
        <rFont val="Times New Roman"/>
        <family val="1"/>
      </rPr>
      <t xml:space="preserve">     
</t>
    </r>
    <r>
      <rPr>
        <sz val="10"/>
        <rFont val="宋体"/>
        <family val="0"/>
      </rPr>
      <t>什邡市恒新建设投资有限公司</t>
    </r>
  </si>
  <si>
    <r>
      <rPr>
        <sz val="10"/>
        <rFont val="宋体"/>
        <family val="0"/>
      </rPr>
      <t>德阳高新一汽解放商用车产业园项目</t>
    </r>
  </si>
  <si>
    <r>
      <rPr>
        <sz val="10"/>
        <rFont val="宋体"/>
        <family val="0"/>
      </rPr>
      <t>一汽解放品牌高、中端商用车生产基地，新建智能化生产车间、总装车间等生产车间，以及油化危废库、联合动力站、办公楼等生产和生活配套设施，形成年产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万辆商用车、</t>
    </r>
    <r>
      <rPr>
        <sz val="10"/>
        <rFont val="Times New Roman"/>
        <family val="1"/>
      </rPr>
      <t>35000</t>
    </r>
    <r>
      <rPr>
        <sz val="10"/>
        <rFont val="宋体"/>
        <family val="0"/>
      </rPr>
      <t>台专用车生产能力。</t>
    </r>
  </si>
  <si>
    <r>
      <rPr>
        <sz val="10"/>
        <rFont val="宋体"/>
        <family val="0"/>
      </rPr>
      <t>完成涂装车间施工</t>
    </r>
  </si>
  <si>
    <r>
      <rPr>
        <sz val="10"/>
        <rFont val="宋体"/>
        <family val="0"/>
      </rPr>
      <t>一汽解放汽车有限公司
四川宏昌天马专用车有限公司</t>
    </r>
  </si>
  <si>
    <r>
      <rPr>
        <sz val="10"/>
        <rFont val="宋体"/>
        <family val="0"/>
      </rPr>
      <t>德阳高新华侨凤凰集团工业基地项目</t>
    </r>
  </si>
  <si>
    <r>
      <rPr>
        <sz val="10"/>
        <rFont val="宋体"/>
        <family val="0"/>
      </rPr>
      <t>厂房建筑面积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万平方米，配套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小时循环流化床锅炉及其他相关公辅、环保设施，形成年产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万吨轻质、低能、高强度环保型包装用纸生产线。</t>
    </r>
  </si>
  <si>
    <r>
      <rPr>
        <sz val="10"/>
        <rFont val="宋体"/>
        <family val="0"/>
      </rPr>
      <t>厂房主体工程施工</t>
    </r>
  </si>
  <si>
    <r>
      <rPr>
        <sz val="10"/>
        <rFont val="宋体"/>
        <family val="0"/>
      </rPr>
      <t>华侨凤凰纸业有限公司</t>
    </r>
  </si>
  <si>
    <r>
      <rPr>
        <sz val="10"/>
        <rFont val="宋体"/>
        <family val="0"/>
      </rPr>
      <t>中国（西部）智能汽车电子产业园项目</t>
    </r>
  </si>
  <si>
    <r>
      <rPr>
        <sz val="10"/>
        <rFont val="宋体"/>
        <family val="0"/>
      </rPr>
      <t>德阳市
凯州新城</t>
    </r>
  </si>
  <si>
    <r>
      <rPr>
        <sz val="10"/>
        <rFont val="宋体"/>
        <family val="0"/>
      </rPr>
      <t>厂房建筑面积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万平方米，包括集成电路封测、触摸屏模组设计生产、车载智能成品研发生产等，年产车载智能辅助驾驶系统、光学镜头、</t>
    </r>
    <r>
      <rPr>
        <sz val="10"/>
        <rFont val="Times New Roman"/>
        <family val="1"/>
      </rPr>
      <t>ETC</t>
    </r>
    <r>
      <rPr>
        <sz val="10"/>
        <rFont val="宋体"/>
        <family val="0"/>
      </rPr>
      <t>（电子不停车收费系统）设备等各类零部件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余万台（套）。</t>
    </r>
  </si>
  <si>
    <t>完成部分生产厂房主体工程施工、部分入驻项目设备订购。</t>
  </si>
  <si>
    <r>
      <rPr>
        <sz val="10"/>
        <rFont val="宋体"/>
        <family val="0"/>
      </rPr>
      <t>四川德长科技股份有限公司</t>
    </r>
  </si>
  <si>
    <r>
      <rPr>
        <sz val="10"/>
        <rFont val="宋体"/>
        <family val="0"/>
      </rPr>
      <t>罗江无机非金属材料及玄武岩纤维制品项目</t>
    </r>
  </si>
  <si>
    <r>
      <rPr>
        <sz val="10"/>
        <rFont val="宋体"/>
        <family val="0"/>
      </rPr>
      <t>德阳市
罗江区</t>
    </r>
  </si>
  <si>
    <r>
      <rPr>
        <sz val="10"/>
        <rFont val="宋体"/>
        <family val="0"/>
      </rPr>
      <t>项目分三期，一期建厂房等配套建筑面积</t>
    </r>
    <r>
      <rPr>
        <sz val="10"/>
        <rFont val="Times New Roman"/>
        <family val="1"/>
      </rPr>
      <t>4.2</t>
    </r>
    <r>
      <rPr>
        <sz val="10"/>
        <rFont val="宋体"/>
        <family val="0"/>
      </rPr>
      <t>万平方米，建成年产电子级玻璃纤维布</t>
    </r>
    <r>
      <rPr>
        <sz val="10"/>
        <rFont val="Times New Roman"/>
        <family val="1"/>
      </rPr>
      <t>6500</t>
    </r>
    <r>
      <rPr>
        <sz val="10"/>
        <rFont val="宋体"/>
        <family val="0"/>
      </rPr>
      <t>万米、玻纤带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亿米产能的生产线，年产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万吨池窑拉丝生产线；二期建年产各类复合材料制品</t>
    </r>
    <r>
      <rPr>
        <sz val="10"/>
        <rFont val="Times New Roman"/>
        <family val="1"/>
      </rPr>
      <t>6100</t>
    </r>
    <r>
      <rPr>
        <sz val="10"/>
        <rFont val="宋体"/>
        <family val="0"/>
      </rPr>
      <t>吨产能的生产线；三期建年产超薄电子级玻璃纤维布</t>
    </r>
    <r>
      <rPr>
        <sz val="10"/>
        <rFont val="Times New Roman"/>
        <family val="1"/>
      </rPr>
      <t>8000</t>
    </r>
    <r>
      <rPr>
        <sz val="10"/>
        <rFont val="宋体"/>
        <family val="0"/>
      </rPr>
      <t>万米、工业用布</t>
    </r>
    <r>
      <rPr>
        <sz val="10"/>
        <rFont val="Times New Roman"/>
        <family val="1"/>
      </rPr>
      <t>1200</t>
    </r>
    <r>
      <rPr>
        <sz val="10"/>
        <rFont val="宋体"/>
        <family val="0"/>
      </rPr>
      <t>万平方米产能的生产线。</t>
    </r>
  </si>
  <si>
    <t>一、二期完工，三期完成基础工程施工。</t>
  </si>
  <si>
    <r>
      <rPr>
        <sz val="10"/>
        <rFont val="宋体"/>
        <family val="0"/>
      </rPr>
      <t>四川省玻纤集团有限公司</t>
    </r>
  </si>
  <si>
    <r>
      <rPr>
        <sz val="10"/>
        <rFont val="宋体"/>
        <family val="0"/>
      </rPr>
      <t>罗江虹基车载盖板新材料项目</t>
    </r>
  </si>
  <si>
    <r>
      <t>2021-2022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</si>
  <si>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厂房、库房、各类站房等总建筑面积</t>
    </r>
    <r>
      <rPr>
        <sz val="10"/>
        <rFont val="Times New Roman"/>
        <family val="1"/>
      </rPr>
      <t>6.1</t>
    </r>
    <r>
      <rPr>
        <sz val="10"/>
        <rFont val="宋体"/>
        <family val="0"/>
      </rPr>
      <t>万平方米，年产</t>
    </r>
    <r>
      <rPr>
        <sz val="10"/>
        <rFont val="Times New Roman"/>
        <family val="1"/>
      </rPr>
      <t>600</t>
    </r>
    <r>
      <rPr>
        <sz val="10"/>
        <rFont val="宋体"/>
        <family val="0"/>
      </rPr>
      <t>万片车载显示盖板玻璃生产线。</t>
    </r>
  </si>
  <si>
    <r>
      <rPr>
        <sz val="10"/>
        <rFont val="宋体"/>
        <family val="0"/>
      </rPr>
      <t>项目完工</t>
    </r>
  </si>
  <si>
    <r>
      <rPr>
        <sz val="10"/>
        <rFont val="宋体"/>
        <family val="0"/>
      </rPr>
      <t>四川虹基光玻新材料科技有限公司</t>
    </r>
  </si>
  <si>
    <r>
      <rPr>
        <sz val="10"/>
        <rFont val="宋体"/>
        <family val="0"/>
      </rPr>
      <t>▲</t>
    </r>
  </si>
  <si>
    <r>
      <rPr>
        <sz val="10"/>
        <rFont val="宋体"/>
        <family val="0"/>
      </rPr>
      <t>现代服务业（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</si>
  <si>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什邡蓉北临港（高铁）快运物流及产业基础设施项目</t>
    </r>
  </si>
  <si>
    <r>
      <rPr>
        <sz val="10"/>
        <rFont val="宋体"/>
        <family val="0"/>
      </rPr>
      <t>建设综合区、展示交易区等建筑面积约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万平方米，配套城西快速通道、京什西路改造、成兰铁路货运匝道接口</t>
    </r>
    <r>
      <rPr>
        <sz val="10"/>
        <rFont val="Times New Roman"/>
        <family val="1"/>
      </rPr>
      <t>25.6</t>
    </r>
    <r>
      <rPr>
        <sz val="10"/>
        <rFont val="宋体"/>
        <family val="0"/>
      </rPr>
      <t>公里；产业振兴工业园区，巨多双创智能制造产业等。</t>
    </r>
  </si>
  <si>
    <t>巨多项目、产业振兴工业园区项目中智慧园区、绿化工程部分子项目完工，力争铁路专用线接轨工程完工，配套交通基础设施施工。</t>
  </si>
  <si>
    <r>
      <rPr>
        <sz val="10"/>
        <rFont val="宋体"/>
        <family val="0"/>
      </rPr>
      <t>什邡蓉北临港投资有限公司
什邡巨多企业管理有限责任公司
什邡市恒新建设投资有限公司</t>
    </r>
  </si>
  <si>
    <r>
      <rPr>
        <sz val="10"/>
        <rFont val="宋体"/>
        <family val="0"/>
      </rPr>
      <t>德阳铁路物流港冷链物流及保税物流中心项目</t>
    </r>
  </si>
  <si>
    <r>
      <t>2021-2023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</si>
  <si>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城市物流配送仓库、联检大楼、冷库及相关配套设施，购置成套信息管理系统、冷链成套设备、配送车辆、海关管理系统等，总建筑面积约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万平方米，包括查验作业中心仓库、保税仓库、口岸服务中心、跨境电商展销中心及停车场等。</t>
    </r>
  </si>
  <si>
    <r>
      <rPr>
        <sz val="10"/>
        <rFont val="宋体"/>
        <family val="0"/>
      </rPr>
      <t>主体工程施工</t>
    </r>
  </si>
  <si>
    <r>
      <rPr>
        <sz val="10"/>
        <rFont val="宋体"/>
        <family val="0"/>
      </rPr>
      <t>德阳市物流港服务中心</t>
    </r>
  </si>
  <si>
    <r>
      <rPr>
        <sz val="10"/>
        <rFont val="宋体"/>
        <family val="0"/>
      </rPr>
      <t>（四）</t>
    </r>
  </si>
  <si>
    <r>
      <rPr>
        <sz val="10"/>
        <rFont val="宋体"/>
        <family val="0"/>
      </rPr>
      <t>现代农业（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</si>
  <si>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绵竹玫瑰谷（一期）</t>
    </r>
  </si>
  <si>
    <r>
      <t>2018-2025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</si>
  <si>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总建筑面积约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万平方米，包括芳香植物种植研发园、芳香植物种质基因库、芳香生产中心、芳香植物观光体验中心等，种植大马士革玫瑰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万亩。</t>
    </r>
  </si>
  <si>
    <r>
      <rPr>
        <sz val="10"/>
        <rFont val="宋体"/>
        <family val="0"/>
      </rPr>
      <t>开展芳香植物试验种植及种质研究、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万亩大马士革玫瑰种植养护及管理，芳香科技研发转化中心项目主体工程施工，玫瑰时光体验中心、观光式体验中心营运。</t>
    </r>
  </si>
  <si>
    <r>
      <rPr>
        <sz val="10"/>
        <rFont val="宋体"/>
        <family val="0"/>
      </rPr>
      <t>银谷控股集团有限公司</t>
    </r>
  </si>
  <si>
    <r>
      <rPr>
        <sz val="10"/>
        <rFont val="宋体"/>
        <family val="0"/>
      </rPr>
      <t>◎</t>
    </r>
  </si>
  <si>
    <r>
      <rPr>
        <sz val="10"/>
        <rFont val="宋体"/>
        <family val="0"/>
      </rPr>
      <t>三</t>
    </r>
  </si>
  <si>
    <r>
      <rPr>
        <sz val="10"/>
        <rFont val="宋体"/>
        <family val="0"/>
      </rPr>
      <t>民生工程及社会事业项目（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</si>
  <si>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医疗卫生（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</si>
  <si>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德阳市人民医院城北第五代医院</t>
    </r>
  </si>
  <si>
    <r>
      <rPr>
        <sz val="10"/>
        <rFont val="宋体"/>
        <family val="0"/>
      </rPr>
      <t>总建筑面积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万平方米，包括急诊急救中心、综合门诊医技共享平台中心、疾病诊疗住院中心及配套设施等。</t>
    </r>
  </si>
  <si>
    <r>
      <rPr>
        <sz val="10"/>
        <rFont val="宋体"/>
        <family val="0"/>
      </rPr>
      <t>主体结构工程、人防工程完工，钢结构完成工程量的</t>
    </r>
    <r>
      <rPr>
        <sz val="10"/>
        <rFont val="Times New Roman"/>
        <family val="1"/>
      </rPr>
      <t>80%</t>
    </r>
    <r>
      <rPr>
        <sz val="10"/>
        <rFont val="宋体"/>
        <family val="0"/>
      </rPr>
      <t>，二次结构工程完成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，幕墙工程完成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，机电安装工程完成</t>
    </r>
    <r>
      <rPr>
        <sz val="10"/>
        <rFont val="Times New Roman"/>
        <family val="1"/>
      </rPr>
      <t>10%</t>
    </r>
    <r>
      <rPr>
        <sz val="10"/>
        <rFont val="宋体"/>
        <family val="0"/>
      </rPr>
      <t>。</t>
    </r>
  </si>
  <si>
    <r>
      <rPr>
        <sz val="10"/>
        <rFont val="宋体"/>
        <family val="0"/>
      </rPr>
      <t>德阳市人民医院</t>
    </r>
  </si>
  <si>
    <r>
      <rPr>
        <sz val="10"/>
        <rFont val="宋体"/>
        <family val="0"/>
      </rPr>
      <t>教育、文化、体育及社会服务（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</si>
  <si>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德阳市罗江区大学城项目</t>
    </r>
  </si>
  <si>
    <r>
      <rPr>
        <sz val="10"/>
        <rFont val="宋体"/>
        <family val="0"/>
      </rPr>
      <t>总建筑面积约</t>
    </r>
    <r>
      <rPr>
        <sz val="10"/>
        <rFont val="Times New Roman"/>
        <family val="1"/>
      </rPr>
      <t>82</t>
    </r>
    <r>
      <rPr>
        <sz val="10"/>
        <rFont val="宋体"/>
        <family val="0"/>
      </rPr>
      <t>万平方米，包括德阳农业科技学院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万平方米、工业科技学院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万平方米、西南财经大学天府学院（二期）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万平方米。</t>
    </r>
  </si>
  <si>
    <t>工科院学生宿舍完工，农科院办公楼、行政楼主体工程施工，西南财大二期主体工程施工。</t>
  </si>
  <si>
    <r>
      <rPr>
        <sz val="10"/>
        <rFont val="宋体"/>
        <family val="0"/>
      </rPr>
      <t>四川工业科技学院
德阳农业科技职业学院
西南财经大学天府学院</t>
    </r>
  </si>
  <si>
    <r>
      <rPr>
        <sz val="10"/>
        <rFont val="宋体"/>
        <family val="0"/>
      </rPr>
      <t>四</t>
    </r>
  </si>
  <si>
    <r>
      <rPr>
        <sz val="10"/>
        <rFont val="宋体"/>
        <family val="0"/>
      </rPr>
      <t>生态建设及环境保护项目（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</si>
  <si>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生态修复、环境整治（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项）</t>
    </r>
  </si>
  <si>
    <r>
      <rPr>
        <sz val="10"/>
        <rFont val="宋体"/>
        <family val="0"/>
      </rPr>
      <t>德阳沱江上游（石亭江段）水环境治理项目</t>
    </r>
  </si>
  <si>
    <r>
      <t>2020-2025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</si>
  <si>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沱江路北侧滨水绿地，总面积约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万平方米，新建石亭江两岸堤防工程、河湖联通工程、河道两岸的滨河道路、沱江公园等。</t>
    </r>
  </si>
  <si>
    <r>
      <rPr>
        <sz val="10"/>
        <rFont val="宋体"/>
        <family val="0"/>
      </rPr>
      <t>水闸主体及部分项目施工</t>
    </r>
  </si>
  <si>
    <r>
      <rPr>
        <sz val="10"/>
        <rFont val="宋体"/>
        <family val="0"/>
      </rPr>
      <t>德阳天府旌城投资发展集团有限公司</t>
    </r>
  </si>
  <si>
    <r>
      <rPr>
        <sz val="10"/>
        <rFont val="宋体"/>
        <family val="0"/>
      </rPr>
      <t>天府数谷生态保护基础设施项目</t>
    </r>
  </si>
  <si>
    <r>
      <t>2019-2024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</si>
  <si>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整治东湖山北大门、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支渠、寿丰河沿岸等区域配套，涵盖区域面积</t>
    </r>
    <r>
      <rPr>
        <sz val="10"/>
        <rFont val="Times New Roman"/>
        <family val="1"/>
      </rPr>
      <t>9.78</t>
    </r>
    <r>
      <rPr>
        <sz val="10"/>
        <rFont val="宋体"/>
        <family val="0"/>
      </rPr>
      <t>平方公里，新建道路</t>
    </r>
    <r>
      <rPr>
        <sz val="10"/>
        <rFont val="Times New Roman"/>
        <family val="1"/>
      </rPr>
      <t>8.6</t>
    </r>
    <r>
      <rPr>
        <sz val="10"/>
        <rFont val="宋体"/>
        <family val="0"/>
      </rPr>
      <t>公里；人工林栽培、现有林改培、中幼林抚育等</t>
    </r>
    <r>
      <rPr>
        <sz val="10"/>
        <rFont val="Times New Roman"/>
        <family val="1"/>
      </rPr>
      <t>3.5</t>
    </r>
    <r>
      <rPr>
        <sz val="10"/>
        <rFont val="宋体"/>
        <family val="0"/>
      </rPr>
      <t>万余亩，以及配套基础设施。</t>
    </r>
  </si>
  <si>
    <r>
      <rPr>
        <sz val="10"/>
        <rFont val="宋体"/>
        <family val="0"/>
      </rPr>
      <t>五大湖项目内完成寿丰河、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支渠水利、景观、绿化施工，凤翥路道路工程渭河路至东骏北路段完工，青衣江东路延长线道路工程完成隧道、桥涵、道路基层、给排水等施工。</t>
    </r>
  </si>
  <si>
    <r>
      <rPr>
        <sz val="10"/>
        <rFont val="宋体"/>
        <family val="0"/>
      </rPr>
      <t>德阳发展控股集团有限公司
德阳锦绣天府国际健康谷投资发展有限公司</t>
    </r>
  </si>
  <si>
    <r>
      <rPr>
        <sz val="10"/>
        <rFont val="宋体"/>
        <family val="0"/>
      </rPr>
      <t>德阳高新区水系综合整治项目</t>
    </r>
  </si>
  <si>
    <r>
      <t>40</t>
    </r>
    <r>
      <rPr>
        <sz val="10"/>
        <rFont val="宋体"/>
        <family val="0"/>
      </rPr>
      <t>平方公里范围内防洪排涝、整治堤防、水资源利用等水系综合整治，新建青白江、马牧河及蒋家河防洪堤防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公里，整治都江堰、人民渠等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条渠道</t>
    </r>
    <r>
      <rPr>
        <sz val="10"/>
        <rFont val="Times New Roman"/>
        <family val="1"/>
      </rPr>
      <t>39.22</t>
    </r>
    <r>
      <rPr>
        <sz val="10"/>
        <rFont val="宋体"/>
        <family val="0"/>
      </rPr>
      <t>公里。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</si>
  <si>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2#</t>
    </r>
    <r>
      <rPr>
        <sz val="10"/>
        <rFont val="宋体"/>
        <family val="0"/>
      </rPr>
      <t>闸完工，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条河道综合整治完工，湖区完成蓄水。</t>
    </r>
  </si>
  <si>
    <r>
      <t>德阳市</t>
    </r>
    <r>
      <rPr>
        <sz val="26"/>
        <rFont val="方正小标宋简体"/>
        <family val="0"/>
      </rPr>
      <t>2022</t>
    </r>
    <r>
      <rPr>
        <sz val="26"/>
        <rFont val="方正小标宋简体"/>
        <family val="0"/>
      </rPr>
      <t>年四川省重点项目名单（新开工）</t>
    </r>
  </si>
  <si>
    <t>单位：万元</t>
  </si>
  <si>
    <t xml:space="preserve">
序号</t>
  </si>
  <si>
    <t>项目名称</t>
  </si>
  <si>
    <t>建设
地址</t>
  </si>
  <si>
    <t>建设
年限</t>
  </si>
  <si>
    <t>建设内容及规模</t>
  </si>
  <si>
    <t>计划
总投资</t>
  </si>
  <si>
    <t>计划总投资来源
（万元）</t>
  </si>
  <si>
    <t>截至2021年底
已完成的前期工作</t>
  </si>
  <si>
    <t>预计
开工
月份</t>
  </si>
  <si>
    <t>2022年
预计投资</t>
  </si>
  <si>
    <t>2022年预计投资按季度分解</t>
  </si>
  <si>
    <t>业主单位</t>
  </si>
  <si>
    <t>责任单位</t>
  </si>
  <si>
    <t>备注</t>
  </si>
  <si>
    <t>其中：已获中央预算内资金</t>
  </si>
  <si>
    <t>其中：已获省预算内资金</t>
  </si>
  <si>
    <t>第一季度
（万元）</t>
  </si>
  <si>
    <t>第二季度
（万元）</t>
  </si>
  <si>
    <t>第三季度
（万元）</t>
  </si>
  <si>
    <t>第四季度
（万元）</t>
  </si>
  <si>
    <t>合计：11项</t>
  </si>
  <si>
    <t>一</t>
  </si>
  <si>
    <t>基础设施项目（2项）</t>
  </si>
  <si>
    <t>（六）</t>
  </si>
  <si>
    <t>园区基础设施（2项）</t>
  </si>
  <si>
    <t>德阳天府数谷数字科创园</t>
  </si>
  <si>
    <t>德阳市
旌阳区</t>
  </si>
  <si>
    <t>2022-2025年</t>
  </si>
  <si>
    <t>总建筑面积约50万平方米，包括科创园区、众创空间、孵化器、加速器及产业配套服务空间</t>
  </si>
  <si>
    <t>完成项目备案、用地预审等</t>
  </si>
  <si>
    <t>6月</t>
  </si>
  <si>
    <t>德阳市数字科技开发有限公司</t>
  </si>
  <si>
    <t>德阳市人民政府</t>
  </si>
  <si>
    <t>德阳保罗（西南）大健康供应链产业基地（一期）</t>
  </si>
  <si>
    <t>2022-2023年</t>
  </si>
  <si>
    <t>总建筑面积约20万平方米，包括标准化厂房、总部基地、综合楼及环保设施等</t>
  </si>
  <si>
    <t>已完成项目备案，围挡、地勘、场地平整</t>
  </si>
  <si>
    <t>7月</t>
  </si>
  <si>
    <t>四川保罗大健康产业园有限公司</t>
  </si>
  <si>
    <t>二</t>
  </si>
  <si>
    <t>产业项目（5项）</t>
  </si>
  <si>
    <t>（一）</t>
  </si>
  <si>
    <t>制造业（4项）</t>
  </si>
  <si>
    <t>德阳川发龙蟒锂电新能源材料项目</t>
  </si>
  <si>
    <t>德阳市
绵竹市</t>
  </si>
  <si>
    <t>2022-2026年</t>
  </si>
  <si>
    <t>总建筑面积约66.7万平方米，年产20万吨磷酸铁锂、1万吨六氟磷酸锂、20万吨净化磷酸、80万吨硫酸、1.5万吨无水氟化氢、20万吨磷酸铁、60万吨复合肥、5万吨碳酸锂、100万吨石膏建材等生产线，以及相关配套设施</t>
  </si>
  <si>
    <t>已完成项目备案和可行性研究报告编制</t>
  </si>
  <si>
    <t>9月</t>
  </si>
  <si>
    <t>德阳川发龙蟒新材料有限公司</t>
  </si>
  <si>
    <t>德阳市人民政府
四川发展（控股）有限责任公司</t>
  </si>
  <si>
    <t>★</t>
  </si>
  <si>
    <t>德阳经开区维达生活用纸西部生产基地及电商配送中心项目</t>
  </si>
  <si>
    <t>德阳市
经开区</t>
  </si>
  <si>
    <t>新建年产30万吨生活用纸及护理用品西部生产基地、电商配送中心和物流中心项目，购买造纸机、立库系统、生活护理用品生产线等</t>
  </si>
  <si>
    <t>已完成备案</t>
  </si>
  <si>
    <t>10月</t>
  </si>
  <si>
    <t>维达纸业（四川）有限公司</t>
  </si>
  <si>
    <t>德阳市粮油产业发展及仓储项目</t>
  </si>
  <si>
    <t>德阳市
罗江区
中江县</t>
  </si>
  <si>
    <t>总建筑面积约13万平方米，厂房、办公用房、产品研发中心及配套设施，浅圆仓24座，仓容15万吨，菜籽食用油、中江挂面等生产线5条，年产挂面10万吨，年产菜籽食用油30万吨，年产调味品20万袋</t>
  </si>
  <si>
    <t>完成选址、用地、备案等前期工作</t>
  </si>
  <si>
    <t>四川盛世鑫合有限公司
成都中储粮储备有限公司</t>
  </si>
  <si>
    <t>绵竹大唐国酒生态园酿酒工程项目（二期）</t>
  </si>
  <si>
    <t>新建6个酿酒车间、4个陶坛酒库，车间办公楼1栋，窖泥车间1个、谷壳蒸馏车间1个</t>
  </si>
  <si>
    <t>完成项目备案、环评、能评</t>
  </si>
  <si>
    <t>5月</t>
  </si>
  <si>
    <t>四川剑南春（集团）有限责任公司</t>
  </si>
  <si>
    <t>（二）</t>
  </si>
  <si>
    <t>现代服务业（1项）</t>
  </si>
  <si>
    <t>中江石林洞峡群乡村振兴开发示范建设项目</t>
  </si>
  <si>
    <t>德阳市
中江县</t>
  </si>
  <si>
    <t>总建筑面积约54万平方米，包括游客接待中心、石林洞峡群、攀岩、探险设施等，配套旅游连接道路3.6公里、景区道路2.6公里、旅游步道6.8公里，停车泊位1200个</t>
  </si>
  <si>
    <t>取得立项、用地预审</t>
  </si>
  <si>
    <t>德阳旅投旅游发展股份有限公司</t>
  </si>
  <si>
    <t>三</t>
  </si>
  <si>
    <t>民生工程及社会事业项目（2项）</t>
  </si>
  <si>
    <t>医疗卫生（1项）</t>
  </si>
  <si>
    <t>德阳天府旌城综合医院项目</t>
  </si>
  <si>
    <t>总建筑面积约19.5万平方米，新增床位1000张</t>
  </si>
  <si>
    <t>立项、用地预审、选址意见、环评公示等工作</t>
  </si>
  <si>
    <t>德阳天府旌城投资发展集团有限公司</t>
  </si>
  <si>
    <t>教育、文化、体育及社会服务（1项）</t>
  </si>
  <si>
    <t>三星堆国家文物保护利用示范区项目</t>
  </si>
  <si>
    <t>德阳市
广汉市</t>
  </si>
  <si>
    <t>2022-2027年</t>
  </si>
  <si>
    <t>新建三星堆古蜀文化遗址博物馆约3.5万平方米、三星堆文化产业园约25万平方米，三星堆古蜀文化遗址区约6.6万平方米，改造道路约71公里、停车场约28.5万平方米及其他附属设施等</t>
  </si>
  <si>
    <t>完成方案编制</t>
  </si>
  <si>
    <t>8月</t>
  </si>
  <si>
    <t>广汉市三星堆文旅发展有限公司</t>
  </si>
  <si>
    <t>★◎</t>
  </si>
  <si>
    <t>四</t>
  </si>
  <si>
    <t>生态建设及环境保护项目（2项）</t>
  </si>
  <si>
    <t>生态修复、环境整治
（2项）</t>
  </si>
  <si>
    <t>德阳市龙泉山国家储备林及生态廊道项目</t>
  </si>
  <si>
    <t>德阳市</t>
  </si>
  <si>
    <t>人工林栽培（改培）、中幼林抚育、生态廊道约21.2万亩，配套林区防火道理16公里、生产便道21.6公里，林区巡护道200公里；科普中心及各类生产服务设施建筑面积约12.5万平方米；消防池、瞭望塔191座及其他配套设施</t>
  </si>
  <si>
    <t>取得项目立项批复</t>
  </si>
  <si>
    <t>德阳沐盛林业发展有限公司</t>
  </si>
  <si>
    <t>◎</t>
  </si>
  <si>
    <t>德阳市旌湖两岸绿色生态带项目</t>
  </si>
  <si>
    <t>2022-2024年</t>
  </si>
  <si>
    <t>生态修复旌湖两岸、东湖山总面积约4620亩，绿道约19.6公里，驳岸改造约18公里，栈道木平台面积约0.67万平方米，建筑立面改造43处，新增服务驿站8处</t>
  </si>
  <si>
    <t>立项、实施方案批复、财政能力论证批复、物有所值论证批复，开展社会资本招标</t>
  </si>
  <si>
    <t>德阳建工集团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</si>
</sst>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Times New Roman"/>
      <family val="1"/>
    </font>
    <font>
      <sz val="16"/>
      <name val="黑体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方正黑体简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7" fillId="13" borderId="5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19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19" borderId="0" xfId="0" applyFont="1" applyFill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view="pageBreakPreview" zoomScale="85" zoomScaleNormal="70" zoomScaleSheetLayoutView="85" workbookViewId="0" topLeftCell="C1">
      <pane ySplit="5" topLeftCell="BM6" activePane="bottomLeft" state="frozen"/>
      <selection pane="topLeft" activeCell="A1" sqref="A1"/>
      <selection pane="bottomLeft" activeCell="F7" sqref="F7"/>
    </sheetView>
  </sheetViews>
  <sheetFormatPr defaultColWidth="9.00390625" defaultRowHeight="13.5"/>
  <cols>
    <col min="1" max="1" width="6.625" style="1" hidden="1" customWidth="1"/>
    <col min="2" max="2" width="6.75390625" style="1" hidden="1" customWidth="1"/>
    <col min="3" max="3" width="6.75390625" style="1" customWidth="1"/>
    <col min="4" max="4" width="20.25390625" style="18" customWidth="1"/>
    <col min="5" max="5" width="10.375" style="1" customWidth="1"/>
    <col min="6" max="6" width="7.625" style="1" customWidth="1"/>
    <col min="7" max="7" width="32.125" style="18" customWidth="1"/>
    <col min="8" max="8" width="12.125" style="1" customWidth="1"/>
    <col min="9" max="9" width="10.875" style="1" hidden="1" customWidth="1"/>
    <col min="10" max="10" width="12.375" style="1" hidden="1" customWidth="1"/>
    <col min="11" max="11" width="13.00390625" style="1" customWidth="1"/>
    <col min="12" max="12" width="11.375" style="1" customWidth="1"/>
    <col min="13" max="16" width="10.875" style="1" hidden="1" customWidth="1"/>
    <col min="17" max="17" width="25.875" style="18" customWidth="1"/>
    <col min="18" max="18" width="18.375" style="18" customWidth="1"/>
    <col min="19" max="19" width="14.875" style="18" customWidth="1"/>
    <col min="20" max="20" width="9.50390625" style="21" customWidth="1"/>
    <col min="21" max="55" width="9.00390625" style="18" customWidth="1"/>
    <col min="56" max="16384" width="9.00390625" style="22" customWidth="1"/>
  </cols>
  <sheetData>
    <row r="1" spans="1:21" s="19" customFormat="1" ht="3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4"/>
    </row>
    <row r="2" spans="1:22" s="19" customFormat="1" ht="42" customHeight="1">
      <c r="A2" s="8"/>
      <c r="B2" s="8"/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1" s="19" customFormat="1" ht="27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0" t="s">
        <v>2</v>
      </c>
      <c r="T3" s="30"/>
      <c r="U3" s="24"/>
    </row>
    <row r="4" spans="1:55" s="19" customFormat="1" ht="22.5" customHeight="1">
      <c r="A4" s="31" t="s">
        <v>3</v>
      </c>
      <c r="B4" s="32"/>
      <c r="C4" s="34" t="s">
        <v>4</v>
      </c>
      <c r="D4" s="35" t="s">
        <v>5</v>
      </c>
      <c r="E4" s="35" t="s">
        <v>6</v>
      </c>
      <c r="F4" s="35" t="s">
        <v>7</v>
      </c>
      <c r="G4" s="35" t="s">
        <v>8</v>
      </c>
      <c r="H4" s="35" t="s">
        <v>9</v>
      </c>
      <c r="I4" s="31" t="s">
        <v>10</v>
      </c>
      <c r="J4" s="33"/>
      <c r="K4" s="35" t="s">
        <v>11</v>
      </c>
      <c r="L4" s="35" t="s">
        <v>12</v>
      </c>
      <c r="M4" s="31" t="s">
        <v>13</v>
      </c>
      <c r="N4" s="32"/>
      <c r="O4" s="32"/>
      <c r="P4" s="33"/>
      <c r="Q4" s="35" t="s">
        <v>14</v>
      </c>
      <c r="R4" s="35" t="s">
        <v>15</v>
      </c>
      <c r="S4" s="35" t="s">
        <v>16</v>
      </c>
      <c r="T4" s="35" t="s">
        <v>17</v>
      </c>
      <c r="U4" s="24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s="19" customFormat="1" ht="36" customHeight="1">
      <c r="A5" s="11" t="s">
        <v>18</v>
      </c>
      <c r="B5" s="9" t="s">
        <v>19</v>
      </c>
      <c r="C5" s="34"/>
      <c r="D5" s="36"/>
      <c r="E5" s="36"/>
      <c r="F5" s="36"/>
      <c r="G5" s="36"/>
      <c r="H5" s="36"/>
      <c r="I5" s="11" t="s">
        <v>20</v>
      </c>
      <c r="J5" s="11" t="s">
        <v>21</v>
      </c>
      <c r="K5" s="36"/>
      <c r="L5" s="36"/>
      <c r="M5" s="11" t="s">
        <v>22</v>
      </c>
      <c r="N5" s="11" t="s">
        <v>23</v>
      </c>
      <c r="O5" s="11" t="s">
        <v>24</v>
      </c>
      <c r="P5" s="11" t="s">
        <v>25</v>
      </c>
      <c r="Q5" s="36"/>
      <c r="R5" s="36"/>
      <c r="S5" s="36"/>
      <c r="T5" s="36"/>
      <c r="U5" s="2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21" s="19" customFormat="1" ht="30" customHeight="1">
      <c r="A6" s="11"/>
      <c r="B6" s="11"/>
      <c r="C6" s="11"/>
      <c r="D6" s="23" t="s">
        <v>26</v>
      </c>
      <c r="E6" s="11"/>
      <c r="F6" s="11"/>
      <c r="G6" s="23"/>
      <c r="H6" s="11">
        <f aca="true" t="shared" si="0" ref="H6:P6">H7+H17+H33+H38</f>
        <v>9023606</v>
      </c>
      <c r="I6" s="11">
        <f t="shared" si="0"/>
        <v>0</v>
      </c>
      <c r="J6" s="11">
        <f t="shared" si="0"/>
        <v>50</v>
      </c>
      <c r="K6" s="11">
        <f t="shared" si="0"/>
        <v>3298544</v>
      </c>
      <c r="L6" s="11">
        <f t="shared" si="0"/>
        <v>1524000</v>
      </c>
      <c r="M6" s="11">
        <f t="shared" si="0"/>
        <v>300000</v>
      </c>
      <c r="N6" s="11">
        <f t="shared" si="0"/>
        <v>327500</v>
      </c>
      <c r="O6" s="11">
        <f t="shared" si="0"/>
        <v>390500</v>
      </c>
      <c r="P6" s="11">
        <f t="shared" si="0"/>
        <v>506000</v>
      </c>
      <c r="Q6" s="23"/>
      <c r="R6" s="23"/>
      <c r="S6" s="23"/>
      <c r="T6" s="11"/>
      <c r="U6" s="24"/>
    </row>
    <row r="7" spans="1:21" s="19" customFormat="1" ht="30" customHeight="1">
      <c r="A7" s="11" t="s">
        <v>27</v>
      </c>
      <c r="B7" s="11"/>
      <c r="C7" s="11"/>
      <c r="D7" s="23" t="s">
        <v>28</v>
      </c>
      <c r="E7" s="11"/>
      <c r="F7" s="11"/>
      <c r="G7" s="23"/>
      <c r="H7" s="11">
        <f>H8+H13</f>
        <v>3902885</v>
      </c>
      <c r="I7" s="11">
        <f aca="true" t="shared" si="1" ref="I7:P7">I8+I13</f>
        <v>0</v>
      </c>
      <c r="J7" s="11">
        <f t="shared" si="1"/>
        <v>0</v>
      </c>
      <c r="K7" s="11">
        <f t="shared" si="1"/>
        <v>1837180</v>
      </c>
      <c r="L7" s="11">
        <f t="shared" si="1"/>
        <v>595000</v>
      </c>
      <c r="M7" s="11">
        <f t="shared" si="1"/>
        <v>127000</v>
      </c>
      <c r="N7" s="11">
        <f t="shared" si="1"/>
        <v>134000</v>
      </c>
      <c r="O7" s="11">
        <f t="shared" si="1"/>
        <v>140000</v>
      </c>
      <c r="P7" s="11">
        <f t="shared" si="1"/>
        <v>194000</v>
      </c>
      <c r="Q7" s="23"/>
      <c r="R7" s="23"/>
      <c r="S7" s="23"/>
      <c r="T7" s="11"/>
      <c r="U7" s="24"/>
    </row>
    <row r="8" spans="1:21" s="19" customFormat="1" ht="34.5" customHeight="1">
      <c r="A8" s="11" t="s">
        <v>29</v>
      </c>
      <c r="B8" s="11"/>
      <c r="C8" s="11"/>
      <c r="D8" s="23" t="s">
        <v>30</v>
      </c>
      <c r="E8" s="11"/>
      <c r="F8" s="11"/>
      <c r="G8" s="23"/>
      <c r="H8" s="11">
        <f>H9</f>
        <v>2594358</v>
      </c>
      <c r="I8" s="11">
        <f aca="true" t="shared" si="2" ref="I8:P8">I9</f>
        <v>0</v>
      </c>
      <c r="J8" s="11">
        <f t="shared" si="2"/>
        <v>0</v>
      </c>
      <c r="K8" s="11">
        <f t="shared" si="2"/>
        <v>1557180</v>
      </c>
      <c r="L8" s="11">
        <f t="shared" si="2"/>
        <v>365000</v>
      </c>
      <c r="M8" s="11">
        <f t="shared" si="2"/>
        <v>90000</v>
      </c>
      <c r="N8" s="11">
        <f t="shared" si="2"/>
        <v>75000</v>
      </c>
      <c r="O8" s="11">
        <f t="shared" si="2"/>
        <v>80000</v>
      </c>
      <c r="P8" s="11">
        <f t="shared" si="2"/>
        <v>120000</v>
      </c>
      <c r="Q8" s="23"/>
      <c r="R8" s="23"/>
      <c r="S8" s="23"/>
      <c r="T8" s="11"/>
      <c r="U8" s="24"/>
    </row>
    <row r="9" spans="1:21" s="19" customFormat="1" ht="42.75" customHeight="1">
      <c r="A9" s="11" t="s">
        <v>31</v>
      </c>
      <c r="B9" s="11"/>
      <c r="C9" s="11"/>
      <c r="D9" s="23" t="s">
        <v>32</v>
      </c>
      <c r="E9" s="11"/>
      <c r="F9" s="11"/>
      <c r="G9" s="23"/>
      <c r="H9" s="11">
        <f aca="true" t="shared" si="3" ref="H9:P9">SUM(H10:H12)</f>
        <v>2594358</v>
      </c>
      <c r="I9" s="11">
        <f t="shared" si="3"/>
        <v>0</v>
      </c>
      <c r="J9" s="11">
        <f t="shared" si="3"/>
        <v>0</v>
      </c>
      <c r="K9" s="11">
        <f t="shared" si="3"/>
        <v>1557180</v>
      </c>
      <c r="L9" s="11">
        <f t="shared" si="3"/>
        <v>365000</v>
      </c>
      <c r="M9" s="11">
        <f t="shared" si="3"/>
        <v>90000</v>
      </c>
      <c r="N9" s="11">
        <f t="shared" si="3"/>
        <v>75000</v>
      </c>
      <c r="O9" s="11">
        <f t="shared" si="3"/>
        <v>80000</v>
      </c>
      <c r="P9" s="11">
        <f t="shared" si="3"/>
        <v>120000</v>
      </c>
      <c r="Q9" s="23"/>
      <c r="R9" s="23"/>
      <c r="S9" s="23"/>
      <c r="T9" s="11"/>
      <c r="U9" s="24"/>
    </row>
    <row r="10" spans="1:21" s="19" customFormat="1" ht="54" customHeight="1">
      <c r="A10" s="11">
        <v>59</v>
      </c>
      <c r="B10" s="11">
        <v>1</v>
      </c>
      <c r="C10" s="11">
        <v>1</v>
      </c>
      <c r="D10" s="23" t="s">
        <v>33</v>
      </c>
      <c r="E10" s="11" t="s">
        <v>34</v>
      </c>
      <c r="F10" s="11" t="s">
        <v>35</v>
      </c>
      <c r="G10" s="23" t="s">
        <v>36</v>
      </c>
      <c r="H10" s="11">
        <v>1334900</v>
      </c>
      <c r="I10" s="11"/>
      <c r="J10" s="11"/>
      <c r="K10" s="11">
        <v>867000</v>
      </c>
      <c r="L10" s="11">
        <v>200000</v>
      </c>
      <c r="M10" s="11">
        <v>50000</v>
      </c>
      <c r="N10" s="11">
        <v>40000</v>
      </c>
      <c r="O10" s="11">
        <v>40000</v>
      </c>
      <c r="P10" s="11">
        <v>70000</v>
      </c>
      <c r="Q10" s="23" t="s">
        <v>37</v>
      </c>
      <c r="R10" s="23" t="s">
        <v>38</v>
      </c>
      <c r="S10" s="23" t="s">
        <v>39</v>
      </c>
      <c r="T10" s="11" t="s">
        <v>40</v>
      </c>
      <c r="U10" s="25"/>
    </row>
    <row r="11" spans="1:21" s="19" customFormat="1" ht="57" customHeight="1">
      <c r="A11" s="11">
        <v>66</v>
      </c>
      <c r="B11" s="11">
        <v>8</v>
      </c>
      <c r="C11" s="11">
        <v>2</v>
      </c>
      <c r="D11" s="23" t="s">
        <v>41</v>
      </c>
      <c r="E11" s="11" t="s">
        <v>42</v>
      </c>
      <c r="F11" s="11" t="s">
        <v>43</v>
      </c>
      <c r="G11" s="23" t="s">
        <v>44</v>
      </c>
      <c r="H11" s="11">
        <v>459900</v>
      </c>
      <c r="I11" s="11"/>
      <c r="J11" s="11"/>
      <c r="K11" s="11">
        <v>202000</v>
      </c>
      <c r="L11" s="11">
        <v>45000</v>
      </c>
      <c r="M11" s="11">
        <v>10000</v>
      </c>
      <c r="N11" s="11">
        <v>15000</v>
      </c>
      <c r="O11" s="11">
        <v>10000</v>
      </c>
      <c r="P11" s="11">
        <v>10000</v>
      </c>
      <c r="Q11" s="23" t="s">
        <v>45</v>
      </c>
      <c r="R11" s="23" t="s">
        <v>46</v>
      </c>
      <c r="S11" s="23" t="s">
        <v>39</v>
      </c>
      <c r="T11" s="11"/>
      <c r="U11" s="24"/>
    </row>
    <row r="12" spans="1:21" s="19" customFormat="1" ht="67.5" customHeight="1">
      <c r="A12" s="11">
        <v>71</v>
      </c>
      <c r="B12" s="11">
        <v>13</v>
      </c>
      <c r="C12" s="11">
        <v>3</v>
      </c>
      <c r="D12" s="23" t="s">
        <v>47</v>
      </c>
      <c r="E12" s="11" t="s">
        <v>48</v>
      </c>
      <c r="F12" s="11" t="s">
        <v>49</v>
      </c>
      <c r="G12" s="23" t="s">
        <v>50</v>
      </c>
      <c r="H12" s="11">
        <v>799558</v>
      </c>
      <c r="I12" s="11"/>
      <c r="J12" s="11"/>
      <c r="K12" s="11">
        <v>488180</v>
      </c>
      <c r="L12" s="11">
        <v>120000</v>
      </c>
      <c r="M12" s="11">
        <v>30000</v>
      </c>
      <c r="N12" s="11">
        <v>20000</v>
      </c>
      <c r="O12" s="11">
        <v>30000</v>
      </c>
      <c r="P12" s="11">
        <v>40000</v>
      </c>
      <c r="Q12" s="23" t="s">
        <v>51</v>
      </c>
      <c r="R12" s="23" t="s">
        <v>38</v>
      </c>
      <c r="S12" s="23" t="s">
        <v>39</v>
      </c>
      <c r="T12" s="11"/>
      <c r="U12" s="24"/>
    </row>
    <row r="13" spans="1:21" s="19" customFormat="1" ht="39" customHeight="1">
      <c r="A13" s="11" t="s">
        <v>52</v>
      </c>
      <c r="B13" s="11"/>
      <c r="C13" s="11"/>
      <c r="D13" s="23" t="s">
        <v>53</v>
      </c>
      <c r="E13" s="11"/>
      <c r="F13" s="11"/>
      <c r="G13" s="23"/>
      <c r="H13" s="11">
        <f aca="true" t="shared" si="4" ref="H13:P13">SUM(H14:H16)</f>
        <v>1308527</v>
      </c>
      <c r="I13" s="11">
        <f t="shared" si="4"/>
        <v>0</v>
      </c>
      <c r="J13" s="11">
        <f t="shared" si="4"/>
        <v>0</v>
      </c>
      <c r="K13" s="11">
        <f t="shared" si="4"/>
        <v>280000</v>
      </c>
      <c r="L13" s="11">
        <f t="shared" si="4"/>
        <v>230000</v>
      </c>
      <c r="M13" s="11">
        <f t="shared" si="4"/>
        <v>37000</v>
      </c>
      <c r="N13" s="11">
        <f t="shared" si="4"/>
        <v>59000</v>
      </c>
      <c r="O13" s="11">
        <f t="shared" si="4"/>
        <v>60000</v>
      </c>
      <c r="P13" s="11">
        <f t="shared" si="4"/>
        <v>74000</v>
      </c>
      <c r="Q13" s="23"/>
      <c r="R13" s="23"/>
      <c r="S13" s="23"/>
      <c r="T13" s="11"/>
      <c r="U13" s="24"/>
    </row>
    <row r="14" spans="1:21" s="20" customFormat="1" ht="82.5" customHeight="1">
      <c r="A14" s="11">
        <v>147</v>
      </c>
      <c r="B14" s="11">
        <v>7</v>
      </c>
      <c r="C14" s="11">
        <v>4</v>
      </c>
      <c r="D14" s="23" t="s">
        <v>54</v>
      </c>
      <c r="E14" s="11" t="s">
        <v>55</v>
      </c>
      <c r="F14" s="11" t="s">
        <v>56</v>
      </c>
      <c r="G14" s="23" t="s">
        <v>57</v>
      </c>
      <c r="H14" s="11">
        <v>600000</v>
      </c>
      <c r="I14" s="11"/>
      <c r="J14" s="11"/>
      <c r="K14" s="11">
        <v>50000</v>
      </c>
      <c r="L14" s="11">
        <v>120000</v>
      </c>
      <c r="M14" s="11">
        <v>20000</v>
      </c>
      <c r="N14" s="11">
        <v>30000</v>
      </c>
      <c r="O14" s="11">
        <v>30000</v>
      </c>
      <c r="P14" s="11">
        <v>40000</v>
      </c>
      <c r="Q14" s="23" t="s">
        <v>58</v>
      </c>
      <c r="R14" s="23" t="s">
        <v>59</v>
      </c>
      <c r="S14" s="23" t="s">
        <v>39</v>
      </c>
      <c r="T14" s="11"/>
      <c r="U14" s="19"/>
    </row>
    <row r="15" spans="1:21" s="20" customFormat="1" ht="63.75" customHeight="1">
      <c r="A15" s="11">
        <v>153</v>
      </c>
      <c r="B15" s="11">
        <v>13</v>
      </c>
      <c r="C15" s="11">
        <v>5</v>
      </c>
      <c r="D15" s="23" t="s">
        <v>60</v>
      </c>
      <c r="E15" s="11" t="s">
        <v>61</v>
      </c>
      <c r="F15" s="11" t="s">
        <v>62</v>
      </c>
      <c r="G15" s="23" t="s">
        <v>63</v>
      </c>
      <c r="H15" s="11">
        <v>408527</v>
      </c>
      <c r="I15" s="11"/>
      <c r="J15" s="11"/>
      <c r="K15" s="11">
        <v>130000</v>
      </c>
      <c r="L15" s="11">
        <v>70000</v>
      </c>
      <c r="M15" s="11">
        <v>10000</v>
      </c>
      <c r="N15" s="11">
        <v>20000</v>
      </c>
      <c r="O15" s="11">
        <v>20000</v>
      </c>
      <c r="P15" s="11">
        <v>20000</v>
      </c>
      <c r="Q15" s="26" t="s">
        <v>64</v>
      </c>
      <c r="R15" s="23" t="s">
        <v>65</v>
      </c>
      <c r="S15" s="23" t="s">
        <v>39</v>
      </c>
      <c r="T15" s="11"/>
      <c r="U15" s="19"/>
    </row>
    <row r="16" spans="1:21" s="20" customFormat="1" ht="58.5" customHeight="1">
      <c r="A16" s="11">
        <v>160</v>
      </c>
      <c r="B16" s="11">
        <v>20</v>
      </c>
      <c r="C16" s="11">
        <v>6</v>
      </c>
      <c r="D16" s="23" t="s">
        <v>66</v>
      </c>
      <c r="E16" s="11" t="s">
        <v>61</v>
      </c>
      <c r="F16" s="11" t="s">
        <v>62</v>
      </c>
      <c r="G16" s="23" t="s">
        <v>67</v>
      </c>
      <c r="H16" s="11">
        <v>300000</v>
      </c>
      <c r="I16" s="11"/>
      <c r="J16" s="11"/>
      <c r="K16" s="11">
        <v>100000</v>
      </c>
      <c r="L16" s="11">
        <v>40000</v>
      </c>
      <c r="M16" s="11">
        <v>7000</v>
      </c>
      <c r="N16" s="11">
        <v>9000</v>
      </c>
      <c r="O16" s="11">
        <v>10000</v>
      </c>
      <c r="P16" s="11">
        <v>14000</v>
      </c>
      <c r="Q16" s="23" t="s">
        <v>68</v>
      </c>
      <c r="R16" s="23" t="s">
        <v>69</v>
      </c>
      <c r="S16" s="23" t="s">
        <v>39</v>
      </c>
      <c r="T16" s="11"/>
      <c r="U16" s="25"/>
    </row>
    <row r="17" spans="1:21" s="19" customFormat="1" ht="36.75" customHeight="1">
      <c r="A17" s="11" t="s">
        <v>70</v>
      </c>
      <c r="B17" s="11"/>
      <c r="C17" s="11"/>
      <c r="D17" s="23" t="s">
        <v>71</v>
      </c>
      <c r="E17" s="11"/>
      <c r="F17" s="11"/>
      <c r="G17" s="23"/>
      <c r="H17" s="11">
        <f>H18+H28+H31</f>
        <v>3569061</v>
      </c>
      <c r="I17" s="11">
        <f aca="true" t="shared" si="5" ref="I17:P17">I18+I28+I31</f>
        <v>0</v>
      </c>
      <c r="J17" s="11">
        <f t="shared" si="5"/>
        <v>50</v>
      </c>
      <c r="K17" s="11">
        <f t="shared" si="5"/>
        <v>954980</v>
      </c>
      <c r="L17" s="11">
        <f t="shared" si="5"/>
        <v>674000</v>
      </c>
      <c r="M17" s="11">
        <f t="shared" si="5"/>
        <v>124000</v>
      </c>
      <c r="N17" s="11">
        <f t="shared" si="5"/>
        <v>140500</v>
      </c>
      <c r="O17" s="11">
        <f t="shared" si="5"/>
        <v>183500</v>
      </c>
      <c r="P17" s="11">
        <f t="shared" si="5"/>
        <v>226000</v>
      </c>
      <c r="Q17" s="23"/>
      <c r="R17" s="23"/>
      <c r="S17" s="23"/>
      <c r="T17" s="11"/>
      <c r="U17" s="24"/>
    </row>
    <row r="18" spans="1:21" s="19" customFormat="1" ht="36.75" customHeight="1">
      <c r="A18" s="11" t="s">
        <v>72</v>
      </c>
      <c r="B18" s="11"/>
      <c r="C18" s="11"/>
      <c r="D18" s="23" t="s">
        <v>73</v>
      </c>
      <c r="E18" s="11"/>
      <c r="F18" s="11"/>
      <c r="G18" s="23"/>
      <c r="H18" s="11">
        <f aca="true" t="shared" si="6" ref="H18:P18">SUM(H19:H27)</f>
        <v>2741437</v>
      </c>
      <c r="I18" s="11">
        <f t="shared" si="6"/>
        <v>0</v>
      </c>
      <c r="J18" s="11">
        <f t="shared" si="6"/>
        <v>50</v>
      </c>
      <c r="K18" s="11">
        <f t="shared" si="6"/>
        <v>613980</v>
      </c>
      <c r="L18" s="11">
        <f t="shared" si="6"/>
        <v>564000</v>
      </c>
      <c r="M18" s="11">
        <f t="shared" si="6"/>
        <v>104000</v>
      </c>
      <c r="N18" s="11">
        <f t="shared" si="6"/>
        <v>120500</v>
      </c>
      <c r="O18" s="11">
        <f t="shared" si="6"/>
        <v>153500</v>
      </c>
      <c r="P18" s="11">
        <f t="shared" si="6"/>
        <v>186000</v>
      </c>
      <c r="Q18" s="23"/>
      <c r="R18" s="23"/>
      <c r="S18" s="23"/>
      <c r="T18" s="11"/>
      <c r="U18" s="24"/>
    </row>
    <row r="19" spans="1:20" s="19" customFormat="1" ht="67.5" customHeight="1">
      <c r="A19" s="11">
        <v>202</v>
      </c>
      <c r="B19" s="11">
        <v>21</v>
      </c>
      <c r="C19" s="11">
        <v>7</v>
      </c>
      <c r="D19" s="23" t="s">
        <v>74</v>
      </c>
      <c r="E19" s="11" t="s">
        <v>75</v>
      </c>
      <c r="F19" s="11" t="s">
        <v>76</v>
      </c>
      <c r="G19" s="23" t="s">
        <v>77</v>
      </c>
      <c r="H19" s="11">
        <v>660000</v>
      </c>
      <c r="I19" s="11"/>
      <c r="J19" s="11"/>
      <c r="K19" s="11">
        <v>32000</v>
      </c>
      <c r="L19" s="11">
        <v>100000</v>
      </c>
      <c r="M19" s="11">
        <v>20000</v>
      </c>
      <c r="N19" s="11">
        <v>20000</v>
      </c>
      <c r="O19" s="11">
        <v>30000</v>
      </c>
      <c r="P19" s="11">
        <v>30000</v>
      </c>
      <c r="Q19" s="26" t="s">
        <v>78</v>
      </c>
      <c r="R19" s="23" t="s">
        <v>79</v>
      </c>
      <c r="S19" s="23" t="s">
        <v>39</v>
      </c>
      <c r="T19" s="11"/>
    </row>
    <row r="20" spans="1:21" s="20" customFormat="1" ht="111.75" customHeight="1">
      <c r="A20" s="11">
        <v>205</v>
      </c>
      <c r="B20" s="11">
        <v>24</v>
      </c>
      <c r="C20" s="11">
        <v>8</v>
      </c>
      <c r="D20" s="23" t="s">
        <v>80</v>
      </c>
      <c r="E20" s="11" t="s">
        <v>81</v>
      </c>
      <c r="F20" s="11" t="s">
        <v>76</v>
      </c>
      <c r="G20" s="23" t="s">
        <v>82</v>
      </c>
      <c r="H20" s="11">
        <v>560000</v>
      </c>
      <c r="I20" s="11">
        <v>0</v>
      </c>
      <c r="J20" s="11">
        <v>50</v>
      </c>
      <c r="K20" s="11">
        <v>50000</v>
      </c>
      <c r="L20" s="11">
        <v>100000</v>
      </c>
      <c r="M20" s="11">
        <v>10000</v>
      </c>
      <c r="N20" s="11">
        <v>20000</v>
      </c>
      <c r="O20" s="11">
        <v>25000</v>
      </c>
      <c r="P20" s="11">
        <v>45000</v>
      </c>
      <c r="Q20" s="26" t="s">
        <v>83</v>
      </c>
      <c r="R20" s="23" t="s">
        <v>84</v>
      </c>
      <c r="S20" s="23" t="s">
        <v>39</v>
      </c>
      <c r="T20" s="11"/>
      <c r="U20" s="19"/>
    </row>
    <row r="21" spans="1:21" s="20" customFormat="1" ht="78.75" customHeight="1">
      <c r="A21" s="11">
        <v>219</v>
      </c>
      <c r="B21" s="11">
        <v>38</v>
      </c>
      <c r="C21" s="11">
        <v>9</v>
      </c>
      <c r="D21" s="23" t="s">
        <v>85</v>
      </c>
      <c r="E21" s="11" t="s">
        <v>86</v>
      </c>
      <c r="F21" s="11" t="s">
        <v>87</v>
      </c>
      <c r="G21" s="23" t="s">
        <v>88</v>
      </c>
      <c r="H21" s="11">
        <v>310000</v>
      </c>
      <c r="I21" s="11"/>
      <c r="J21" s="11"/>
      <c r="K21" s="11">
        <v>160000</v>
      </c>
      <c r="L21" s="11">
        <v>40000</v>
      </c>
      <c r="M21" s="11">
        <v>8000</v>
      </c>
      <c r="N21" s="11">
        <v>8000</v>
      </c>
      <c r="O21" s="11">
        <v>12000</v>
      </c>
      <c r="P21" s="11">
        <v>12000</v>
      </c>
      <c r="Q21" s="23" t="s">
        <v>89</v>
      </c>
      <c r="R21" s="23" t="s">
        <v>90</v>
      </c>
      <c r="S21" s="23" t="s">
        <v>39</v>
      </c>
      <c r="T21" s="11"/>
      <c r="U21" s="19"/>
    </row>
    <row r="22" spans="1:21" s="20" customFormat="1" ht="70.5" customHeight="1">
      <c r="A22" s="11">
        <v>226</v>
      </c>
      <c r="B22" s="11">
        <v>45</v>
      </c>
      <c r="C22" s="11">
        <v>10</v>
      </c>
      <c r="D22" s="23" t="s">
        <v>91</v>
      </c>
      <c r="E22" s="11" t="s">
        <v>92</v>
      </c>
      <c r="F22" s="11" t="s">
        <v>35</v>
      </c>
      <c r="G22" s="23" t="s">
        <v>93</v>
      </c>
      <c r="H22" s="11">
        <v>294940</v>
      </c>
      <c r="I22" s="11">
        <v>0</v>
      </c>
      <c r="J22" s="11"/>
      <c r="K22" s="11">
        <v>160000</v>
      </c>
      <c r="L22" s="11">
        <v>60000</v>
      </c>
      <c r="M22" s="11">
        <v>10000</v>
      </c>
      <c r="N22" s="11">
        <v>10000</v>
      </c>
      <c r="O22" s="11">
        <v>15000</v>
      </c>
      <c r="P22" s="11">
        <v>25000</v>
      </c>
      <c r="Q22" s="26" t="s">
        <v>94</v>
      </c>
      <c r="R22" s="23" t="s">
        <v>95</v>
      </c>
      <c r="S22" s="23" t="s">
        <v>39</v>
      </c>
      <c r="T22" s="11"/>
      <c r="U22" s="19"/>
    </row>
    <row r="23" spans="1:21" s="20" customFormat="1" ht="81.75" customHeight="1">
      <c r="A23" s="11">
        <v>227</v>
      </c>
      <c r="B23" s="11">
        <v>46</v>
      </c>
      <c r="C23" s="11">
        <v>11</v>
      </c>
      <c r="D23" s="23" t="s">
        <v>96</v>
      </c>
      <c r="E23" s="11" t="s">
        <v>61</v>
      </c>
      <c r="F23" s="11" t="s">
        <v>76</v>
      </c>
      <c r="G23" s="23" t="s">
        <v>97</v>
      </c>
      <c r="H23" s="11">
        <v>292997</v>
      </c>
      <c r="I23" s="11"/>
      <c r="J23" s="11"/>
      <c r="K23" s="11">
        <v>40000</v>
      </c>
      <c r="L23" s="11">
        <v>80000</v>
      </c>
      <c r="M23" s="11">
        <v>10000</v>
      </c>
      <c r="N23" s="11">
        <v>14000</v>
      </c>
      <c r="O23" s="11">
        <v>28000</v>
      </c>
      <c r="P23" s="11">
        <v>28000</v>
      </c>
      <c r="Q23" s="23" t="s">
        <v>98</v>
      </c>
      <c r="R23" s="23" t="s">
        <v>99</v>
      </c>
      <c r="S23" s="23" t="s">
        <v>39</v>
      </c>
      <c r="T23" s="11"/>
      <c r="U23" s="19"/>
    </row>
    <row r="24" spans="1:21" s="20" customFormat="1" ht="67.5" customHeight="1">
      <c r="A24" s="11">
        <v>240</v>
      </c>
      <c r="B24" s="11">
        <v>59</v>
      </c>
      <c r="C24" s="11">
        <v>12</v>
      </c>
      <c r="D24" s="23" t="s">
        <v>100</v>
      </c>
      <c r="E24" s="11" t="s">
        <v>61</v>
      </c>
      <c r="F24" s="11" t="s">
        <v>56</v>
      </c>
      <c r="G24" s="23" t="s">
        <v>101</v>
      </c>
      <c r="H24" s="11">
        <v>200000</v>
      </c>
      <c r="I24" s="11"/>
      <c r="J24" s="11"/>
      <c r="K24" s="11">
        <v>8980</v>
      </c>
      <c r="L24" s="11">
        <v>30000</v>
      </c>
      <c r="M24" s="11">
        <v>5000</v>
      </c>
      <c r="N24" s="11">
        <v>5000</v>
      </c>
      <c r="O24" s="11">
        <v>10000</v>
      </c>
      <c r="P24" s="11">
        <v>10000</v>
      </c>
      <c r="Q24" s="23" t="s">
        <v>102</v>
      </c>
      <c r="R24" s="23" t="s">
        <v>103</v>
      </c>
      <c r="S24" s="23" t="s">
        <v>39</v>
      </c>
      <c r="T24" s="11"/>
      <c r="U24" s="19"/>
    </row>
    <row r="25" spans="1:21" s="20" customFormat="1" ht="84.75" customHeight="1">
      <c r="A25" s="11">
        <v>242</v>
      </c>
      <c r="B25" s="11">
        <v>61</v>
      </c>
      <c r="C25" s="11">
        <v>13</v>
      </c>
      <c r="D25" s="23" t="s">
        <v>104</v>
      </c>
      <c r="E25" s="11" t="s">
        <v>105</v>
      </c>
      <c r="F25" s="11" t="s">
        <v>87</v>
      </c>
      <c r="G25" s="23" t="s">
        <v>106</v>
      </c>
      <c r="H25" s="11">
        <v>196500</v>
      </c>
      <c r="I25" s="11"/>
      <c r="J25" s="11"/>
      <c r="K25" s="11">
        <v>80000</v>
      </c>
      <c r="L25" s="11">
        <v>40000</v>
      </c>
      <c r="M25" s="11">
        <v>10000</v>
      </c>
      <c r="N25" s="11">
        <v>10000</v>
      </c>
      <c r="O25" s="11">
        <v>10000</v>
      </c>
      <c r="P25" s="11">
        <v>10000</v>
      </c>
      <c r="Q25" s="26" t="s">
        <v>107</v>
      </c>
      <c r="R25" s="23" t="s">
        <v>108</v>
      </c>
      <c r="S25" s="23" t="s">
        <v>39</v>
      </c>
      <c r="T25" s="11"/>
      <c r="U25" s="19"/>
    </row>
    <row r="26" spans="1:21" s="20" customFormat="1" ht="105" customHeight="1">
      <c r="A26" s="11">
        <v>251</v>
      </c>
      <c r="B26" s="11">
        <v>70</v>
      </c>
      <c r="C26" s="11">
        <v>14</v>
      </c>
      <c r="D26" s="23" t="s">
        <v>109</v>
      </c>
      <c r="E26" s="11" t="s">
        <v>110</v>
      </c>
      <c r="F26" s="11" t="s">
        <v>76</v>
      </c>
      <c r="G26" s="23" t="s">
        <v>111</v>
      </c>
      <c r="H26" s="11">
        <v>127000</v>
      </c>
      <c r="I26" s="11"/>
      <c r="J26" s="11"/>
      <c r="K26" s="11">
        <v>43000</v>
      </c>
      <c r="L26" s="11">
        <v>54000</v>
      </c>
      <c r="M26" s="11">
        <v>11000</v>
      </c>
      <c r="N26" s="11">
        <v>13500</v>
      </c>
      <c r="O26" s="11">
        <v>13500</v>
      </c>
      <c r="P26" s="11">
        <v>16000</v>
      </c>
      <c r="Q26" s="26" t="s">
        <v>112</v>
      </c>
      <c r="R26" s="23" t="s">
        <v>113</v>
      </c>
      <c r="S26" s="23" t="s">
        <v>39</v>
      </c>
      <c r="T26" s="11"/>
      <c r="U26" s="19"/>
    </row>
    <row r="27" spans="1:21" s="20" customFormat="1" ht="61.5" customHeight="1">
      <c r="A27" s="11">
        <v>261</v>
      </c>
      <c r="B27" s="11">
        <v>80</v>
      </c>
      <c r="C27" s="11">
        <v>15</v>
      </c>
      <c r="D27" s="23" t="s">
        <v>114</v>
      </c>
      <c r="E27" s="11" t="s">
        <v>110</v>
      </c>
      <c r="F27" s="11" t="s">
        <v>115</v>
      </c>
      <c r="G27" s="23" t="s">
        <v>116</v>
      </c>
      <c r="H27" s="11">
        <v>100000</v>
      </c>
      <c r="I27" s="11"/>
      <c r="J27" s="11"/>
      <c r="K27" s="11">
        <v>40000</v>
      </c>
      <c r="L27" s="11">
        <v>60000</v>
      </c>
      <c r="M27" s="11">
        <v>20000</v>
      </c>
      <c r="N27" s="11">
        <v>20000</v>
      </c>
      <c r="O27" s="11">
        <v>10000</v>
      </c>
      <c r="P27" s="11">
        <v>10000</v>
      </c>
      <c r="Q27" s="23" t="s">
        <v>117</v>
      </c>
      <c r="R27" s="23" t="s">
        <v>118</v>
      </c>
      <c r="S27" s="23" t="s">
        <v>39</v>
      </c>
      <c r="T27" s="11" t="s">
        <v>119</v>
      </c>
      <c r="U27" s="19"/>
    </row>
    <row r="28" spans="1:21" s="19" customFormat="1" ht="39" customHeight="1">
      <c r="A28" s="11" t="s">
        <v>29</v>
      </c>
      <c r="B28" s="11"/>
      <c r="C28" s="11"/>
      <c r="D28" s="23" t="s">
        <v>120</v>
      </c>
      <c r="E28" s="11"/>
      <c r="F28" s="11"/>
      <c r="G28" s="23"/>
      <c r="H28" s="11">
        <f aca="true" t="shared" si="7" ref="H28:P28">SUM(H29:H30)</f>
        <v>427624</v>
      </c>
      <c r="I28" s="11">
        <f t="shared" si="7"/>
        <v>0</v>
      </c>
      <c r="J28" s="11">
        <f t="shared" si="7"/>
        <v>0</v>
      </c>
      <c r="K28" s="11">
        <f t="shared" si="7"/>
        <v>141000</v>
      </c>
      <c r="L28" s="11">
        <f t="shared" si="7"/>
        <v>80000</v>
      </c>
      <c r="M28" s="11">
        <f t="shared" si="7"/>
        <v>15000</v>
      </c>
      <c r="N28" s="11">
        <f t="shared" si="7"/>
        <v>15000</v>
      </c>
      <c r="O28" s="11">
        <f t="shared" si="7"/>
        <v>20000</v>
      </c>
      <c r="P28" s="11">
        <f t="shared" si="7"/>
        <v>30000</v>
      </c>
      <c r="Q28" s="23"/>
      <c r="R28" s="23"/>
      <c r="S28" s="23"/>
      <c r="T28" s="11"/>
      <c r="U28" s="24"/>
    </row>
    <row r="29" spans="1:21" s="20" customFormat="1" ht="102" customHeight="1">
      <c r="A29" s="11">
        <v>306</v>
      </c>
      <c r="B29" s="11">
        <v>32</v>
      </c>
      <c r="C29" s="11">
        <v>16</v>
      </c>
      <c r="D29" s="23" t="s">
        <v>121</v>
      </c>
      <c r="E29" s="11" t="s">
        <v>81</v>
      </c>
      <c r="F29" s="11" t="s">
        <v>76</v>
      </c>
      <c r="G29" s="23" t="s">
        <v>122</v>
      </c>
      <c r="H29" s="11">
        <v>276100</v>
      </c>
      <c r="I29" s="11">
        <v>0</v>
      </c>
      <c r="J29" s="11"/>
      <c r="K29" s="11">
        <v>114000</v>
      </c>
      <c r="L29" s="11">
        <v>50000</v>
      </c>
      <c r="M29" s="11">
        <v>10000</v>
      </c>
      <c r="N29" s="11">
        <v>10000</v>
      </c>
      <c r="O29" s="11">
        <v>10000</v>
      </c>
      <c r="P29" s="11">
        <v>20000</v>
      </c>
      <c r="Q29" s="26" t="s">
        <v>123</v>
      </c>
      <c r="R29" s="23" t="s">
        <v>124</v>
      </c>
      <c r="S29" s="23" t="s">
        <v>39</v>
      </c>
      <c r="T29" s="11"/>
      <c r="U29" s="24"/>
    </row>
    <row r="30" spans="1:21" s="20" customFormat="1" ht="97.5" customHeight="1">
      <c r="A30" s="11">
        <v>321</v>
      </c>
      <c r="B30" s="11">
        <v>47</v>
      </c>
      <c r="C30" s="11">
        <v>17</v>
      </c>
      <c r="D30" s="23" t="s">
        <v>125</v>
      </c>
      <c r="E30" s="11" t="s">
        <v>55</v>
      </c>
      <c r="F30" s="11" t="s">
        <v>126</v>
      </c>
      <c r="G30" s="23" t="s">
        <v>127</v>
      </c>
      <c r="H30" s="11">
        <v>151524</v>
      </c>
      <c r="I30" s="11">
        <v>0</v>
      </c>
      <c r="J30" s="11"/>
      <c r="K30" s="11">
        <v>27000</v>
      </c>
      <c r="L30" s="11">
        <v>30000</v>
      </c>
      <c r="M30" s="11">
        <v>5000</v>
      </c>
      <c r="N30" s="11">
        <v>5000</v>
      </c>
      <c r="O30" s="11">
        <v>10000</v>
      </c>
      <c r="P30" s="11">
        <v>10000</v>
      </c>
      <c r="Q30" s="23" t="s">
        <v>128</v>
      </c>
      <c r="R30" s="23" t="s">
        <v>129</v>
      </c>
      <c r="S30" s="23" t="s">
        <v>39</v>
      </c>
      <c r="T30" s="11"/>
      <c r="U30" s="24"/>
    </row>
    <row r="31" spans="1:21" s="19" customFormat="1" ht="39" customHeight="1">
      <c r="A31" s="11" t="s">
        <v>130</v>
      </c>
      <c r="B31" s="11"/>
      <c r="C31" s="11"/>
      <c r="D31" s="23" t="s">
        <v>131</v>
      </c>
      <c r="E31" s="11"/>
      <c r="F31" s="11"/>
      <c r="G31" s="23"/>
      <c r="H31" s="11">
        <f aca="true" t="shared" si="8" ref="H31:P31">SUM(H32:H32)</f>
        <v>400000</v>
      </c>
      <c r="I31" s="11">
        <f t="shared" si="8"/>
        <v>0</v>
      </c>
      <c r="J31" s="11">
        <f t="shared" si="8"/>
        <v>0</v>
      </c>
      <c r="K31" s="11">
        <f t="shared" si="8"/>
        <v>200000</v>
      </c>
      <c r="L31" s="11">
        <f t="shared" si="8"/>
        <v>30000</v>
      </c>
      <c r="M31" s="11">
        <f t="shared" si="8"/>
        <v>5000</v>
      </c>
      <c r="N31" s="11">
        <f t="shared" si="8"/>
        <v>5000</v>
      </c>
      <c r="O31" s="11">
        <f t="shared" si="8"/>
        <v>10000</v>
      </c>
      <c r="P31" s="11">
        <f t="shared" si="8"/>
        <v>10000</v>
      </c>
      <c r="Q31" s="23"/>
      <c r="R31" s="23"/>
      <c r="S31" s="23"/>
      <c r="T31" s="11"/>
      <c r="U31" s="24"/>
    </row>
    <row r="32" spans="1:21" s="19" customFormat="1" ht="82.5" customHeight="1">
      <c r="A32" s="11">
        <v>369</v>
      </c>
      <c r="B32" s="11">
        <v>5</v>
      </c>
      <c r="C32" s="11">
        <v>18</v>
      </c>
      <c r="D32" s="23" t="s">
        <v>132</v>
      </c>
      <c r="E32" s="11" t="s">
        <v>86</v>
      </c>
      <c r="F32" s="11" t="s">
        <v>133</v>
      </c>
      <c r="G32" s="23" t="s">
        <v>134</v>
      </c>
      <c r="H32" s="11">
        <v>400000</v>
      </c>
      <c r="I32" s="11"/>
      <c r="J32" s="11"/>
      <c r="K32" s="11">
        <v>200000</v>
      </c>
      <c r="L32" s="11">
        <v>30000</v>
      </c>
      <c r="M32" s="11">
        <v>5000</v>
      </c>
      <c r="N32" s="11">
        <v>5000</v>
      </c>
      <c r="O32" s="11">
        <v>10000</v>
      </c>
      <c r="P32" s="11">
        <v>10000</v>
      </c>
      <c r="Q32" s="23" t="s">
        <v>135</v>
      </c>
      <c r="R32" s="23" t="s">
        <v>136</v>
      </c>
      <c r="S32" s="23" t="s">
        <v>39</v>
      </c>
      <c r="T32" s="11" t="s">
        <v>137</v>
      </c>
      <c r="U32" s="24"/>
    </row>
    <row r="33" spans="1:21" s="19" customFormat="1" ht="39.75" customHeight="1">
      <c r="A33" s="11" t="s">
        <v>138</v>
      </c>
      <c r="B33" s="11"/>
      <c r="C33" s="11"/>
      <c r="D33" s="23" t="s">
        <v>139</v>
      </c>
      <c r="E33" s="11"/>
      <c r="F33" s="11"/>
      <c r="G33" s="23"/>
      <c r="H33" s="11">
        <f>H34+H36</f>
        <v>563562</v>
      </c>
      <c r="I33" s="11">
        <f aca="true" t="shared" si="9" ref="I33:P33">I34+I36</f>
        <v>0</v>
      </c>
      <c r="J33" s="11">
        <f t="shared" si="9"/>
        <v>0</v>
      </c>
      <c r="K33" s="11">
        <f t="shared" si="9"/>
        <v>143397</v>
      </c>
      <c r="L33" s="11">
        <f t="shared" si="9"/>
        <v>115000</v>
      </c>
      <c r="M33" s="11">
        <f t="shared" si="9"/>
        <v>17000</v>
      </c>
      <c r="N33" s="11">
        <f t="shared" si="9"/>
        <v>20000</v>
      </c>
      <c r="O33" s="11">
        <f t="shared" si="9"/>
        <v>38000</v>
      </c>
      <c r="P33" s="11">
        <f t="shared" si="9"/>
        <v>40000</v>
      </c>
      <c r="Q33" s="23"/>
      <c r="R33" s="23"/>
      <c r="S33" s="23"/>
      <c r="T33" s="11"/>
      <c r="U33" s="27"/>
    </row>
    <row r="34" spans="1:21" s="19" customFormat="1" ht="39.75" customHeight="1">
      <c r="A34" s="11" t="s">
        <v>72</v>
      </c>
      <c r="B34" s="11"/>
      <c r="C34" s="11"/>
      <c r="D34" s="23" t="s">
        <v>140</v>
      </c>
      <c r="E34" s="11"/>
      <c r="F34" s="11"/>
      <c r="G34" s="23"/>
      <c r="H34" s="11">
        <f aca="true" t="shared" si="10" ref="H34:P34">SUM(H35:H35)</f>
        <v>213562</v>
      </c>
      <c r="I34" s="11">
        <f t="shared" si="10"/>
        <v>0</v>
      </c>
      <c r="J34" s="11">
        <f t="shared" si="10"/>
        <v>0</v>
      </c>
      <c r="K34" s="11">
        <f t="shared" si="10"/>
        <v>53397</v>
      </c>
      <c r="L34" s="11">
        <f t="shared" si="10"/>
        <v>35000</v>
      </c>
      <c r="M34" s="11">
        <f t="shared" si="10"/>
        <v>5000</v>
      </c>
      <c r="N34" s="11">
        <f t="shared" si="10"/>
        <v>8000</v>
      </c>
      <c r="O34" s="11">
        <f t="shared" si="10"/>
        <v>10000</v>
      </c>
      <c r="P34" s="11">
        <f t="shared" si="10"/>
        <v>12000</v>
      </c>
      <c r="Q34" s="23"/>
      <c r="R34" s="23"/>
      <c r="S34" s="23"/>
      <c r="T34" s="11"/>
      <c r="U34" s="24"/>
    </row>
    <row r="35" spans="1:21" s="20" customFormat="1" ht="70.5" customHeight="1">
      <c r="A35" s="11">
        <v>393</v>
      </c>
      <c r="B35" s="11">
        <v>10</v>
      </c>
      <c r="C35" s="11">
        <v>19</v>
      </c>
      <c r="D35" s="23" t="s">
        <v>141</v>
      </c>
      <c r="E35" s="11" t="s">
        <v>55</v>
      </c>
      <c r="F35" s="11" t="s">
        <v>62</v>
      </c>
      <c r="G35" s="23" t="s">
        <v>142</v>
      </c>
      <c r="H35" s="11">
        <v>213562</v>
      </c>
      <c r="I35" s="11">
        <v>0</v>
      </c>
      <c r="J35" s="11"/>
      <c r="K35" s="11">
        <v>53397</v>
      </c>
      <c r="L35" s="11">
        <v>35000</v>
      </c>
      <c r="M35" s="11">
        <v>5000</v>
      </c>
      <c r="N35" s="11">
        <v>8000</v>
      </c>
      <c r="O35" s="11">
        <v>10000</v>
      </c>
      <c r="P35" s="11">
        <v>12000</v>
      </c>
      <c r="Q35" s="23" t="s">
        <v>143</v>
      </c>
      <c r="R35" s="23" t="s">
        <v>144</v>
      </c>
      <c r="S35" s="23" t="s">
        <v>39</v>
      </c>
      <c r="T35" s="11"/>
      <c r="U35" s="24"/>
    </row>
    <row r="36" spans="1:21" s="19" customFormat="1" ht="46.5" customHeight="1">
      <c r="A36" s="11" t="s">
        <v>29</v>
      </c>
      <c r="B36" s="11"/>
      <c r="C36" s="11"/>
      <c r="D36" s="23" t="s">
        <v>145</v>
      </c>
      <c r="E36" s="11"/>
      <c r="F36" s="11"/>
      <c r="G36" s="23"/>
      <c r="H36" s="11">
        <f aca="true" t="shared" si="11" ref="H36:P36">SUM(H37:H37)</f>
        <v>350000</v>
      </c>
      <c r="I36" s="11">
        <f t="shared" si="11"/>
        <v>0</v>
      </c>
      <c r="J36" s="11">
        <f t="shared" si="11"/>
        <v>0</v>
      </c>
      <c r="K36" s="11">
        <f t="shared" si="11"/>
        <v>90000</v>
      </c>
      <c r="L36" s="11">
        <f t="shared" si="11"/>
        <v>80000</v>
      </c>
      <c r="M36" s="11">
        <f t="shared" si="11"/>
        <v>12000</v>
      </c>
      <c r="N36" s="11">
        <f t="shared" si="11"/>
        <v>12000</v>
      </c>
      <c r="O36" s="11">
        <f t="shared" si="11"/>
        <v>28000</v>
      </c>
      <c r="P36" s="11">
        <f t="shared" si="11"/>
        <v>28000</v>
      </c>
      <c r="Q36" s="23"/>
      <c r="R36" s="23"/>
      <c r="S36" s="23"/>
      <c r="T36" s="11"/>
      <c r="U36" s="24"/>
    </row>
    <row r="37" spans="1:21" s="20" customFormat="1" ht="66.75" customHeight="1">
      <c r="A37" s="11">
        <v>419</v>
      </c>
      <c r="B37" s="11">
        <v>10</v>
      </c>
      <c r="C37" s="11">
        <v>20</v>
      </c>
      <c r="D37" s="23" t="s">
        <v>146</v>
      </c>
      <c r="E37" s="11" t="s">
        <v>110</v>
      </c>
      <c r="F37" s="11" t="s">
        <v>76</v>
      </c>
      <c r="G37" s="23" t="s">
        <v>147</v>
      </c>
      <c r="H37" s="11">
        <v>350000</v>
      </c>
      <c r="I37" s="11"/>
      <c r="J37" s="11"/>
      <c r="K37" s="11">
        <v>90000</v>
      </c>
      <c r="L37" s="11">
        <v>80000</v>
      </c>
      <c r="M37" s="11">
        <v>12000</v>
      </c>
      <c r="N37" s="11">
        <v>12000</v>
      </c>
      <c r="O37" s="11">
        <v>28000</v>
      </c>
      <c r="P37" s="11">
        <v>28000</v>
      </c>
      <c r="Q37" s="26" t="s">
        <v>148</v>
      </c>
      <c r="R37" s="23" t="s">
        <v>149</v>
      </c>
      <c r="S37" s="23" t="s">
        <v>39</v>
      </c>
      <c r="T37" s="11"/>
      <c r="U37" s="24"/>
    </row>
    <row r="38" spans="1:21" s="19" customFormat="1" ht="42" customHeight="1">
      <c r="A38" s="11" t="s">
        <v>150</v>
      </c>
      <c r="B38" s="11"/>
      <c r="C38" s="11"/>
      <c r="D38" s="23" t="s">
        <v>151</v>
      </c>
      <c r="E38" s="11"/>
      <c r="F38" s="11"/>
      <c r="G38" s="23"/>
      <c r="H38" s="11">
        <f>H39</f>
        <v>988098</v>
      </c>
      <c r="I38" s="11">
        <f aca="true" t="shared" si="12" ref="I38:P38">I39</f>
        <v>0</v>
      </c>
      <c r="J38" s="11">
        <f t="shared" si="12"/>
        <v>0</v>
      </c>
      <c r="K38" s="11">
        <f t="shared" si="12"/>
        <v>362987</v>
      </c>
      <c r="L38" s="11">
        <f t="shared" si="12"/>
        <v>140000</v>
      </c>
      <c r="M38" s="11">
        <f t="shared" si="12"/>
        <v>32000</v>
      </c>
      <c r="N38" s="11">
        <f t="shared" si="12"/>
        <v>33000</v>
      </c>
      <c r="O38" s="11">
        <f t="shared" si="12"/>
        <v>29000</v>
      </c>
      <c r="P38" s="11">
        <f t="shared" si="12"/>
        <v>46000</v>
      </c>
      <c r="Q38" s="23"/>
      <c r="R38" s="23"/>
      <c r="S38" s="23"/>
      <c r="T38" s="11"/>
      <c r="U38" s="24"/>
    </row>
    <row r="39" spans="1:21" s="19" customFormat="1" ht="42" customHeight="1">
      <c r="A39" s="11" t="s">
        <v>72</v>
      </c>
      <c r="B39" s="11"/>
      <c r="C39" s="11"/>
      <c r="D39" s="23" t="s">
        <v>152</v>
      </c>
      <c r="E39" s="11"/>
      <c r="F39" s="11"/>
      <c r="G39" s="23"/>
      <c r="H39" s="11">
        <f aca="true" t="shared" si="13" ref="H39:P39">SUM(H40:H42)</f>
        <v>988098</v>
      </c>
      <c r="I39" s="11">
        <f t="shared" si="13"/>
        <v>0</v>
      </c>
      <c r="J39" s="11">
        <f t="shared" si="13"/>
        <v>0</v>
      </c>
      <c r="K39" s="11">
        <f t="shared" si="13"/>
        <v>362987</v>
      </c>
      <c r="L39" s="11">
        <f t="shared" si="13"/>
        <v>140000</v>
      </c>
      <c r="M39" s="11">
        <f t="shared" si="13"/>
        <v>32000</v>
      </c>
      <c r="N39" s="11">
        <f t="shared" si="13"/>
        <v>33000</v>
      </c>
      <c r="O39" s="11">
        <f t="shared" si="13"/>
        <v>29000</v>
      </c>
      <c r="P39" s="11">
        <f t="shared" si="13"/>
        <v>46000</v>
      </c>
      <c r="Q39" s="23"/>
      <c r="R39" s="23"/>
      <c r="S39" s="23"/>
      <c r="T39" s="11"/>
      <c r="U39" s="24"/>
    </row>
    <row r="40" spans="1:21" s="20" customFormat="1" ht="60" customHeight="1">
      <c r="A40" s="11">
        <v>438</v>
      </c>
      <c r="B40" s="11">
        <v>3</v>
      </c>
      <c r="C40" s="11">
        <v>21</v>
      </c>
      <c r="D40" s="23" t="s">
        <v>153</v>
      </c>
      <c r="E40" s="11" t="s">
        <v>55</v>
      </c>
      <c r="F40" s="11" t="s">
        <v>154</v>
      </c>
      <c r="G40" s="23" t="s">
        <v>155</v>
      </c>
      <c r="H40" s="11">
        <v>391998</v>
      </c>
      <c r="I40" s="11"/>
      <c r="J40" s="11"/>
      <c r="K40" s="11">
        <v>102550</v>
      </c>
      <c r="L40" s="11">
        <v>50000</v>
      </c>
      <c r="M40" s="11">
        <v>12000</v>
      </c>
      <c r="N40" s="11">
        <v>13000</v>
      </c>
      <c r="O40" s="11">
        <v>9000</v>
      </c>
      <c r="P40" s="11">
        <v>16000</v>
      </c>
      <c r="Q40" s="23" t="s">
        <v>156</v>
      </c>
      <c r="R40" s="23" t="s">
        <v>157</v>
      </c>
      <c r="S40" s="23" t="s">
        <v>39</v>
      </c>
      <c r="T40" s="11"/>
      <c r="U40" s="24"/>
    </row>
    <row r="41" spans="1:21" s="20" customFormat="1" ht="90.75" customHeight="1">
      <c r="A41" s="11">
        <v>439</v>
      </c>
      <c r="B41" s="11">
        <v>4</v>
      </c>
      <c r="C41" s="11">
        <v>22</v>
      </c>
      <c r="D41" s="23" t="s">
        <v>158</v>
      </c>
      <c r="E41" s="11" t="s">
        <v>55</v>
      </c>
      <c r="F41" s="11" t="s">
        <v>159</v>
      </c>
      <c r="G41" s="23" t="s">
        <v>160</v>
      </c>
      <c r="H41" s="11">
        <v>381100</v>
      </c>
      <c r="I41" s="11"/>
      <c r="J41" s="11"/>
      <c r="K41" s="11">
        <v>135437</v>
      </c>
      <c r="L41" s="11">
        <v>50000</v>
      </c>
      <c r="M41" s="11">
        <v>10000</v>
      </c>
      <c r="N41" s="11">
        <v>10000</v>
      </c>
      <c r="O41" s="11">
        <v>10000</v>
      </c>
      <c r="P41" s="11">
        <v>20000</v>
      </c>
      <c r="Q41" s="23" t="s">
        <v>161</v>
      </c>
      <c r="R41" s="23" t="s">
        <v>162</v>
      </c>
      <c r="S41" s="23" t="s">
        <v>39</v>
      </c>
      <c r="T41" s="11"/>
      <c r="U41" s="24"/>
    </row>
    <row r="42" spans="1:21" s="20" customFormat="1" ht="83.25" customHeight="1">
      <c r="A42" s="11">
        <v>444</v>
      </c>
      <c r="B42" s="11">
        <v>9</v>
      </c>
      <c r="C42" s="11">
        <v>23</v>
      </c>
      <c r="D42" s="23" t="s">
        <v>163</v>
      </c>
      <c r="E42" s="11" t="s">
        <v>61</v>
      </c>
      <c r="F42" s="11" t="s">
        <v>49</v>
      </c>
      <c r="G42" s="23" t="s">
        <v>164</v>
      </c>
      <c r="H42" s="11">
        <v>215000</v>
      </c>
      <c r="I42" s="11"/>
      <c r="J42" s="11"/>
      <c r="K42" s="11">
        <v>125000</v>
      </c>
      <c r="L42" s="11">
        <v>40000</v>
      </c>
      <c r="M42" s="11">
        <v>10000</v>
      </c>
      <c r="N42" s="11">
        <v>10000</v>
      </c>
      <c r="O42" s="11">
        <v>10000</v>
      </c>
      <c r="P42" s="11">
        <v>10000</v>
      </c>
      <c r="Q42" s="23" t="s">
        <v>165</v>
      </c>
      <c r="R42" s="23" t="s">
        <v>65</v>
      </c>
      <c r="S42" s="23" t="s">
        <v>39</v>
      </c>
      <c r="T42" s="11"/>
      <c r="U42" s="24"/>
    </row>
  </sheetData>
  <sheetProtection/>
  <mergeCells count="18">
    <mergeCell ref="Q4:Q5"/>
    <mergeCell ref="R4:R5"/>
    <mergeCell ref="S4:S5"/>
    <mergeCell ref="T4:T5"/>
    <mergeCell ref="G4:G5"/>
    <mergeCell ref="H4:H5"/>
    <mergeCell ref="K4:K5"/>
    <mergeCell ref="L4:L5"/>
    <mergeCell ref="A1:T1"/>
    <mergeCell ref="C2:V2"/>
    <mergeCell ref="S3:T3"/>
    <mergeCell ref="A4:B4"/>
    <mergeCell ref="I4:J4"/>
    <mergeCell ref="M4:P4"/>
    <mergeCell ref="C4:C5"/>
    <mergeCell ref="D4:D5"/>
    <mergeCell ref="E4:E5"/>
    <mergeCell ref="F4:F5"/>
  </mergeCells>
  <printOptions horizontalCentered="1"/>
  <pageMargins left="0.39305555555555555" right="0.39305555555555555" top="0.4722222222222222" bottom="0.5902777777777778" header="0.5118055555555555" footer="0.39305555555555555"/>
  <pageSetup firstPageNumber="47" useFirstPageNumber="1" horizontalDpi="600" verticalDpi="600" orientation="landscape" paperSize="9" scale="75" r:id="rId1"/>
  <headerFooter alignWithMargins="0"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"/>
  <sheetViews>
    <sheetView tabSelected="1" view="pageBreakPreview" zoomScale="85" zoomScaleNormal="70" zoomScaleSheetLayoutView="85" workbookViewId="0" topLeftCell="A1">
      <pane ySplit="4" topLeftCell="BM5" activePane="bottomLeft" state="frozen"/>
      <selection pane="topLeft" activeCell="A1" sqref="A1"/>
      <selection pane="bottomLeft" activeCell="A1" sqref="A1:T1"/>
    </sheetView>
  </sheetViews>
  <sheetFormatPr defaultColWidth="9.00390625" defaultRowHeight="13.5"/>
  <cols>
    <col min="1" max="1" width="7.00390625" style="4" hidden="1" customWidth="1"/>
    <col min="2" max="2" width="6.875" style="4" hidden="1" customWidth="1"/>
    <col min="3" max="3" width="6.875" style="4" customWidth="1"/>
    <col min="4" max="4" width="21.125" style="5" customWidth="1"/>
    <col min="5" max="5" width="10.375" style="6" customWidth="1"/>
    <col min="6" max="6" width="8.00390625" style="6" customWidth="1"/>
    <col min="7" max="7" width="32.375" style="5" customWidth="1"/>
    <col min="8" max="8" width="11.00390625" style="6" customWidth="1"/>
    <col min="9" max="10" width="10.375" style="6" hidden="1" customWidth="1"/>
    <col min="11" max="11" width="24.625" style="5" customWidth="1"/>
    <col min="12" max="12" width="8.625" style="6" customWidth="1"/>
    <col min="13" max="13" width="9.00390625" style="6" customWidth="1"/>
    <col min="14" max="17" width="10.625" style="6" hidden="1" customWidth="1"/>
    <col min="18" max="18" width="21.75390625" style="5" customWidth="1"/>
    <col min="19" max="19" width="17.875" style="5" customWidth="1"/>
    <col min="20" max="20" width="10.50390625" style="7" customWidth="1"/>
    <col min="21" max="39" width="9.00390625" style="6" customWidth="1"/>
  </cols>
  <sheetData>
    <row r="1" spans="1:20" ht="57.75" customHeight="1">
      <c r="A1" s="29" t="s">
        <v>166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7"/>
      <c r="M1" s="37"/>
      <c r="N1" s="37"/>
      <c r="O1" s="37"/>
      <c r="P1" s="37"/>
      <c r="Q1" s="37"/>
      <c r="R1" s="38"/>
      <c r="S1" s="38"/>
      <c r="T1" s="37"/>
    </row>
    <row r="2" spans="1:39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7"/>
      <c r="L2" s="8"/>
      <c r="M2" s="8"/>
      <c r="N2" s="8"/>
      <c r="O2" s="8"/>
      <c r="P2" s="8"/>
      <c r="Q2" s="8"/>
      <c r="R2" s="17"/>
      <c r="S2" s="39" t="s">
        <v>167</v>
      </c>
      <c r="T2" s="30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s="1" customFormat="1" ht="18" customHeight="1">
      <c r="A3" s="31" t="s">
        <v>3</v>
      </c>
      <c r="B3" s="32"/>
      <c r="C3" s="43" t="s">
        <v>168</v>
      </c>
      <c r="D3" s="44" t="s">
        <v>169</v>
      </c>
      <c r="E3" s="44" t="s">
        <v>170</v>
      </c>
      <c r="F3" s="44" t="s">
        <v>171</v>
      </c>
      <c r="G3" s="44" t="s">
        <v>172</v>
      </c>
      <c r="H3" s="44" t="s">
        <v>173</v>
      </c>
      <c r="I3" s="40" t="s">
        <v>174</v>
      </c>
      <c r="J3" s="41"/>
      <c r="K3" s="44" t="s">
        <v>175</v>
      </c>
      <c r="L3" s="44" t="s">
        <v>176</v>
      </c>
      <c r="M3" s="44" t="s">
        <v>177</v>
      </c>
      <c r="N3" s="40" t="s">
        <v>178</v>
      </c>
      <c r="O3" s="42"/>
      <c r="P3" s="42"/>
      <c r="Q3" s="41"/>
      <c r="R3" s="44" t="s">
        <v>179</v>
      </c>
      <c r="S3" s="44" t="s">
        <v>180</v>
      </c>
      <c r="T3" s="44" t="s">
        <v>181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" customFormat="1" ht="42.75" customHeight="1">
      <c r="A4" s="11" t="s">
        <v>18</v>
      </c>
      <c r="B4" s="9" t="s">
        <v>19</v>
      </c>
      <c r="C4" s="43"/>
      <c r="D4" s="45"/>
      <c r="E4" s="45"/>
      <c r="F4" s="45"/>
      <c r="G4" s="45"/>
      <c r="H4" s="45"/>
      <c r="I4" s="10" t="s">
        <v>182</v>
      </c>
      <c r="J4" s="10" t="s">
        <v>183</v>
      </c>
      <c r="K4" s="45"/>
      <c r="L4" s="45"/>
      <c r="M4" s="45"/>
      <c r="N4" s="10" t="s">
        <v>184</v>
      </c>
      <c r="O4" s="10" t="s">
        <v>185</v>
      </c>
      <c r="P4" s="10" t="s">
        <v>186</v>
      </c>
      <c r="Q4" s="10" t="s">
        <v>187</v>
      </c>
      <c r="R4" s="45"/>
      <c r="S4" s="45"/>
      <c r="T4" s="45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0" ht="27.75" customHeight="1">
      <c r="A5" s="12"/>
      <c r="B5" s="12"/>
      <c r="C5" s="13"/>
      <c r="D5" s="14" t="s">
        <v>188</v>
      </c>
      <c r="E5" s="13"/>
      <c r="F5" s="13"/>
      <c r="G5" s="14"/>
      <c r="H5" s="13">
        <f>H6+H10+H18+H23</f>
        <v>4501558</v>
      </c>
      <c r="I5" s="13" t="e">
        <f>I6+I10+I18+I23</f>
        <v>#REF!</v>
      </c>
      <c r="J5" s="13" t="e">
        <f>J6+J10+J18+J23</f>
        <v>#REF!</v>
      </c>
      <c r="K5" s="13"/>
      <c r="L5" s="13"/>
      <c r="M5" s="13">
        <f>M6+M10+M18+M23</f>
        <v>465000</v>
      </c>
      <c r="N5" s="13">
        <f>N6+N10+N18+N23</f>
        <v>0</v>
      </c>
      <c r="O5" s="13">
        <f>O6+O10+O18+O23</f>
        <v>21000</v>
      </c>
      <c r="P5" s="13">
        <f>P6+P10+P18+P23</f>
        <v>116000</v>
      </c>
      <c r="Q5" s="13">
        <f>Q6+Q10+Q18+Q23</f>
        <v>328000</v>
      </c>
      <c r="R5" s="14"/>
      <c r="S5" s="14"/>
      <c r="T5" s="13"/>
    </row>
    <row r="6" spans="1:20" ht="27.75" customHeight="1">
      <c r="A6" s="12" t="s">
        <v>189</v>
      </c>
      <c r="B6" s="12"/>
      <c r="C6" s="13"/>
      <c r="D6" s="14" t="s">
        <v>190</v>
      </c>
      <c r="E6" s="13"/>
      <c r="F6" s="13"/>
      <c r="G6" s="14"/>
      <c r="H6" s="13">
        <f>H7</f>
        <v>600000</v>
      </c>
      <c r="I6" s="13" t="e">
        <f>#REF!+#REF!+#REF!+#REF!+#REF!+I7</f>
        <v>#REF!</v>
      </c>
      <c r="J6" s="13" t="e">
        <f>#REF!+#REF!+#REF!+#REF!+#REF!+J7</f>
        <v>#REF!</v>
      </c>
      <c r="K6" s="13"/>
      <c r="L6" s="13"/>
      <c r="M6" s="13">
        <f>M7</f>
        <v>110000</v>
      </c>
      <c r="N6" s="13">
        <f>N7</f>
        <v>0</v>
      </c>
      <c r="O6" s="13">
        <f>O7</f>
        <v>5000</v>
      </c>
      <c r="P6" s="13">
        <f>P7</f>
        <v>40000</v>
      </c>
      <c r="Q6" s="13">
        <f>Q7</f>
        <v>65000</v>
      </c>
      <c r="R6" s="14"/>
      <c r="S6" s="14"/>
      <c r="T6" s="13"/>
    </row>
    <row r="7" spans="1:20" ht="33.75" customHeight="1">
      <c r="A7" s="12" t="s">
        <v>191</v>
      </c>
      <c r="B7" s="12"/>
      <c r="C7" s="13"/>
      <c r="D7" s="14" t="s">
        <v>192</v>
      </c>
      <c r="E7" s="13"/>
      <c r="F7" s="13"/>
      <c r="G7" s="14"/>
      <c r="H7" s="13">
        <f>SUM(H8:H9)</f>
        <v>600000</v>
      </c>
      <c r="I7" s="13">
        <f>SUM(I8:I9)</f>
        <v>0</v>
      </c>
      <c r="J7" s="13">
        <f>SUM(J8:J9)</f>
        <v>0</v>
      </c>
      <c r="K7" s="13"/>
      <c r="L7" s="13"/>
      <c r="M7" s="13">
        <f>SUM(M8:M9)</f>
        <v>110000</v>
      </c>
      <c r="N7" s="13">
        <f>SUM(N8:N9)</f>
        <v>0</v>
      </c>
      <c r="O7" s="13">
        <f>SUM(O8:O9)</f>
        <v>5000</v>
      </c>
      <c r="P7" s="13">
        <f>SUM(P8:P9)</f>
        <v>40000</v>
      </c>
      <c r="Q7" s="13">
        <f>SUM(Q8:Q9)</f>
        <v>65000</v>
      </c>
      <c r="R7" s="14"/>
      <c r="S7" s="14"/>
      <c r="T7" s="13"/>
    </row>
    <row r="8" spans="1:20" s="2" customFormat="1" ht="57.75" customHeight="1">
      <c r="A8" s="12">
        <v>63</v>
      </c>
      <c r="B8" s="12">
        <v>4</v>
      </c>
      <c r="C8" s="13">
        <v>1</v>
      </c>
      <c r="D8" s="14" t="s">
        <v>193</v>
      </c>
      <c r="E8" s="13" t="s">
        <v>194</v>
      </c>
      <c r="F8" s="13" t="s">
        <v>195</v>
      </c>
      <c r="G8" s="14" t="s">
        <v>196</v>
      </c>
      <c r="H8" s="13">
        <v>420000</v>
      </c>
      <c r="I8" s="13"/>
      <c r="J8" s="13"/>
      <c r="K8" s="14" t="s">
        <v>197</v>
      </c>
      <c r="L8" s="13" t="s">
        <v>198</v>
      </c>
      <c r="M8" s="13">
        <v>50000</v>
      </c>
      <c r="N8" s="13"/>
      <c r="O8" s="13">
        <v>5000</v>
      </c>
      <c r="P8" s="13">
        <v>20000</v>
      </c>
      <c r="Q8" s="13">
        <v>25000</v>
      </c>
      <c r="R8" s="14" t="s">
        <v>199</v>
      </c>
      <c r="S8" s="14" t="s">
        <v>200</v>
      </c>
      <c r="T8" s="13"/>
    </row>
    <row r="9" spans="1:20" s="2" customFormat="1" ht="51.75" customHeight="1">
      <c r="A9" s="12">
        <v>77</v>
      </c>
      <c r="B9" s="12">
        <v>18</v>
      </c>
      <c r="C9" s="13">
        <v>2</v>
      </c>
      <c r="D9" s="14" t="s">
        <v>201</v>
      </c>
      <c r="E9" s="13" t="s">
        <v>194</v>
      </c>
      <c r="F9" s="13" t="s">
        <v>202</v>
      </c>
      <c r="G9" s="14" t="s">
        <v>203</v>
      </c>
      <c r="H9" s="13">
        <v>180000</v>
      </c>
      <c r="I9" s="13"/>
      <c r="J9" s="13"/>
      <c r="K9" s="14" t="s">
        <v>204</v>
      </c>
      <c r="L9" s="13" t="s">
        <v>205</v>
      </c>
      <c r="M9" s="13">
        <v>60000</v>
      </c>
      <c r="N9" s="13"/>
      <c r="O9" s="13"/>
      <c r="P9" s="13">
        <v>20000</v>
      </c>
      <c r="Q9" s="13">
        <v>40000</v>
      </c>
      <c r="R9" s="14" t="s">
        <v>206</v>
      </c>
      <c r="S9" s="14" t="s">
        <v>200</v>
      </c>
      <c r="T9" s="13"/>
    </row>
    <row r="10" spans="1:20" ht="33" customHeight="1">
      <c r="A10" s="12" t="s">
        <v>207</v>
      </c>
      <c r="B10" s="12"/>
      <c r="C10" s="13"/>
      <c r="D10" s="14" t="s">
        <v>208</v>
      </c>
      <c r="E10" s="13"/>
      <c r="F10" s="13"/>
      <c r="G10" s="14"/>
      <c r="H10" s="13">
        <f>H11+H16</f>
        <v>2110200</v>
      </c>
      <c r="I10" s="13" t="e">
        <f>I11+I16+#REF!+#REF!</f>
        <v>#REF!</v>
      </c>
      <c r="J10" s="13" t="e">
        <f>J11+J16+#REF!+#REF!</f>
        <v>#REF!</v>
      </c>
      <c r="K10" s="13"/>
      <c r="L10" s="13"/>
      <c r="M10" s="13">
        <f>M11+M16</f>
        <v>195000</v>
      </c>
      <c r="N10" s="13">
        <f>N11+N16</f>
        <v>0</v>
      </c>
      <c r="O10" s="13">
        <f>O11+O16</f>
        <v>11000</v>
      </c>
      <c r="P10" s="13">
        <f>P11+P16</f>
        <v>41000</v>
      </c>
      <c r="Q10" s="13">
        <f>Q11+Q16</f>
        <v>143000</v>
      </c>
      <c r="R10" s="14"/>
      <c r="S10" s="14"/>
      <c r="T10" s="13"/>
    </row>
    <row r="11" spans="1:20" ht="33" customHeight="1">
      <c r="A11" s="12" t="s">
        <v>209</v>
      </c>
      <c r="B11" s="12"/>
      <c r="C11" s="13"/>
      <c r="D11" s="14" t="s">
        <v>210</v>
      </c>
      <c r="E11" s="13"/>
      <c r="F11" s="13"/>
      <c r="G11" s="14"/>
      <c r="H11" s="13">
        <f>SUM(H12:H15)</f>
        <v>1966200</v>
      </c>
      <c r="I11" s="13">
        <f>SUM(I12:I15)</f>
        <v>13485</v>
      </c>
      <c r="J11" s="13">
        <f>SUM(J12:J15)</f>
        <v>0</v>
      </c>
      <c r="K11" s="13"/>
      <c r="L11" s="13"/>
      <c r="M11" s="13">
        <f>SUM(M12:M15)</f>
        <v>170000</v>
      </c>
      <c r="N11" s="13">
        <f>SUM(N12:N15)</f>
        <v>0</v>
      </c>
      <c r="O11" s="13">
        <f>SUM(O12:O15)</f>
        <v>5000</v>
      </c>
      <c r="P11" s="13">
        <f>SUM(P12:P15)</f>
        <v>35000</v>
      </c>
      <c r="Q11" s="13">
        <f>SUM(Q12:Q15)</f>
        <v>130000</v>
      </c>
      <c r="R11" s="14"/>
      <c r="S11" s="14"/>
      <c r="T11" s="13"/>
    </row>
    <row r="12" spans="1:20" s="3" customFormat="1" ht="90.75" customHeight="1">
      <c r="A12" s="12">
        <v>93</v>
      </c>
      <c r="B12" s="12">
        <v>5</v>
      </c>
      <c r="C12" s="13">
        <v>3</v>
      </c>
      <c r="D12" s="15" t="s">
        <v>211</v>
      </c>
      <c r="E12" s="16" t="s">
        <v>212</v>
      </c>
      <c r="F12" s="16" t="s">
        <v>213</v>
      </c>
      <c r="G12" s="15" t="s">
        <v>214</v>
      </c>
      <c r="H12" s="16">
        <v>1200000</v>
      </c>
      <c r="I12" s="16"/>
      <c r="J12" s="16"/>
      <c r="K12" s="15" t="s">
        <v>215</v>
      </c>
      <c r="L12" s="16" t="s">
        <v>216</v>
      </c>
      <c r="M12" s="16">
        <v>100000</v>
      </c>
      <c r="N12" s="16"/>
      <c r="O12" s="16"/>
      <c r="P12" s="16">
        <v>30000</v>
      </c>
      <c r="Q12" s="16">
        <v>70000</v>
      </c>
      <c r="R12" s="15" t="s">
        <v>217</v>
      </c>
      <c r="S12" s="15" t="s">
        <v>218</v>
      </c>
      <c r="T12" s="13" t="s">
        <v>219</v>
      </c>
    </row>
    <row r="13" spans="1:20" s="2" customFormat="1" ht="69.75" customHeight="1">
      <c r="A13" s="12">
        <v>106</v>
      </c>
      <c r="B13" s="12">
        <v>18</v>
      </c>
      <c r="C13" s="13">
        <v>4</v>
      </c>
      <c r="D13" s="14" t="s">
        <v>220</v>
      </c>
      <c r="E13" s="13" t="s">
        <v>221</v>
      </c>
      <c r="F13" s="13" t="s">
        <v>195</v>
      </c>
      <c r="G13" s="14" t="s">
        <v>222</v>
      </c>
      <c r="H13" s="13">
        <v>416200</v>
      </c>
      <c r="I13" s="13"/>
      <c r="J13" s="13"/>
      <c r="K13" s="14" t="s">
        <v>223</v>
      </c>
      <c r="L13" s="13" t="s">
        <v>224</v>
      </c>
      <c r="M13" s="13">
        <v>30000</v>
      </c>
      <c r="N13" s="13"/>
      <c r="O13" s="13"/>
      <c r="P13" s="13"/>
      <c r="Q13" s="13">
        <v>30000</v>
      </c>
      <c r="R13" s="14" t="s">
        <v>225</v>
      </c>
      <c r="S13" s="14" t="s">
        <v>200</v>
      </c>
      <c r="T13" s="13"/>
    </row>
    <row r="14" spans="1:20" s="2" customFormat="1" ht="82.5" customHeight="1">
      <c r="A14" s="12">
        <v>134</v>
      </c>
      <c r="B14" s="12">
        <v>46</v>
      </c>
      <c r="C14" s="13">
        <v>5</v>
      </c>
      <c r="D14" s="14" t="s">
        <v>226</v>
      </c>
      <c r="E14" s="13" t="s">
        <v>227</v>
      </c>
      <c r="F14" s="13" t="s">
        <v>195</v>
      </c>
      <c r="G14" s="14" t="s">
        <v>228</v>
      </c>
      <c r="H14" s="13">
        <v>200000</v>
      </c>
      <c r="I14" s="13">
        <v>13485</v>
      </c>
      <c r="J14" s="13"/>
      <c r="K14" s="14" t="s">
        <v>229</v>
      </c>
      <c r="L14" s="13" t="s">
        <v>224</v>
      </c>
      <c r="M14" s="13">
        <v>20000</v>
      </c>
      <c r="N14" s="13"/>
      <c r="O14" s="13"/>
      <c r="P14" s="13"/>
      <c r="Q14" s="13">
        <v>20000</v>
      </c>
      <c r="R14" s="14" t="s">
        <v>230</v>
      </c>
      <c r="S14" s="14" t="s">
        <v>200</v>
      </c>
      <c r="T14" s="13"/>
    </row>
    <row r="15" spans="1:20" s="2" customFormat="1" ht="51.75" customHeight="1">
      <c r="A15" s="12">
        <v>139</v>
      </c>
      <c r="B15" s="12">
        <v>51</v>
      </c>
      <c r="C15" s="13">
        <v>6</v>
      </c>
      <c r="D15" s="14" t="s">
        <v>231</v>
      </c>
      <c r="E15" s="13" t="s">
        <v>212</v>
      </c>
      <c r="F15" s="13" t="s">
        <v>213</v>
      </c>
      <c r="G15" s="14" t="s">
        <v>232</v>
      </c>
      <c r="H15" s="13">
        <v>150000</v>
      </c>
      <c r="I15" s="13"/>
      <c r="J15" s="13"/>
      <c r="K15" s="14" t="s">
        <v>233</v>
      </c>
      <c r="L15" s="13" t="s">
        <v>234</v>
      </c>
      <c r="M15" s="13">
        <v>20000</v>
      </c>
      <c r="N15" s="13"/>
      <c r="O15" s="13">
        <v>5000</v>
      </c>
      <c r="P15" s="13">
        <v>5000</v>
      </c>
      <c r="Q15" s="13">
        <v>10000</v>
      </c>
      <c r="R15" s="14" t="s">
        <v>235</v>
      </c>
      <c r="S15" s="14" t="s">
        <v>200</v>
      </c>
      <c r="T15" s="13"/>
    </row>
    <row r="16" spans="1:20" ht="36.75" customHeight="1">
      <c r="A16" s="12" t="s">
        <v>236</v>
      </c>
      <c r="B16" s="12"/>
      <c r="C16" s="13"/>
      <c r="D16" s="14" t="s">
        <v>237</v>
      </c>
      <c r="E16" s="13"/>
      <c r="F16" s="13"/>
      <c r="G16" s="14"/>
      <c r="H16" s="13">
        <f>SUM(H17:H17)</f>
        <v>144000</v>
      </c>
      <c r="I16" s="13">
        <f>SUM(I17:I17)</f>
        <v>0</v>
      </c>
      <c r="J16" s="13">
        <f>SUM(J17:J17)</f>
        <v>0</v>
      </c>
      <c r="K16" s="13"/>
      <c r="L16" s="13"/>
      <c r="M16" s="13">
        <f>SUM(M17:M17)</f>
        <v>25000</v>
      </c>
      <c r="N16" s="13">
        <f>SUM(N17:N17)</f>
        <v>0</v>
      </c>
      <c r="O16" s="13">
        <f>SUM(O17:O17)</f>
        <v>6000</v>
      </c>
      <c r="P16" s="13">
        <f>SUM(P17:P17)</f>
        <v>6000</v>
      </c>
      <c r="Q16" s="13">
        <f>SUM(Q17:Q17)</f>
        <v>13000</v>
      </c>
      <c r="R16" s="14"/>
      <c r="S16" s="14"/>
      <c r="T16" s="13"/>
    </row>
    <row r="17" spans="1:20" s="2" customFormat="1" ht="67.5" customHeight="1">
      <c r="A17" s="12">
        <v>183</v>
      </c>
      <c r="B17" s="12">
        <v>18</v>
      </c>
      <c r="C17" s="13">
        <v>7</v>
      </c>
      <c r="D17" s="14" t="s">
        <v>238</v>
      </c>
      <c r="E17" s="13" t="s">
        <v>239</v>
      </c>
      <c r="F17" s="13" t="s">
        <v>195</v>
      </c>
      <c r="G17" s="14" t="s">
        <v>240</v>
      </c>
      <c r="H17" s="13">
        <v>144000</v>
      </c>
      <c r="I17" s="13"/>
      <c r="J17" s="13"/>
      <c r="K17" s="14" t="s">
        <v>241</v>
      </c>
      <c r="L17" s="13" t="s">
        <v>234</v>
      </c>
      <c r="M17" s="13">
        <v>25000</v>
      </c>
      <c r="N17" s="13"/>
      <c r="O17" s="13">
        <v>6000</v>
      </c>
      <c r="P17" s="13">
        <v>6000</v>
      </c>
      <c r="Q17" s="13">
        <v>13000</v>
      </c>
      <c r="R17" s="14" t="s">
        <v>242</v>
      </c>
      <c r="S17" s="14" t="s">
        <v>200</v>
      </c>
      <c r="T17" s="13"/>
    </row>
    <row r="18" spans="1:20" ht="39" customHeight="1">
      <c r="A18" s="12" t="s">
        <v>243</v>
      </c>
      <c r="B18" s="12"/>
      <c r="C18" s="13"/>
      <c r="D18" s="14" t="s">
        <v>244</v>
      </c>
      <c r="E18" s="13"/>
      <c r="F18" s="13"/>
      <c r="G18" s="14"/>
      <c r="H18" s="13">
        <f>H19+H21</f>
        <v>911583</v>
      </c>
      <c r="I18" s="13" t="e">
        <f>I19+I21+#REF!</f>
        <v>#REF!</v>
      </c>
      <c r="J18" s="13" t="e">
        <f>J19+J21+#REF!</f>
        <v>#REF!</v>
      </c>
      <c r="K18" s="13"/>
      <c r="L18" s="13"/>
      <c r="M18" s="13">
        <f>M19+M21</f>
        <v>80000</v>
      </c>
      <c r="N18" s="13">
        <f>N19+N21</f>
        <v>0</v>
      </c>
      <c r="O18" s="13">
        <f>O19+O21</f>
        <v>5000</v>
      </c>
      <c r="P18" s="13">
        <f>P19+P21</f>
        <v>25000</v>
      </c>
      <c r="Q18" s="13">
        <f>Q19+Q21</f>
        <v>50000</v>
      </c>
      <c r="R18" s="14"/>
      <c r="S18" s="14"/>
      <c r="T18" s="13"/>
    </row>
    <row r="19" spans="1:20" ht="39" customHeight="1">
      <c r="A19" s="12" t="s">
        <v>209</v>
      </c>
      <c r="B19" s="12"/>
      <c r="C19" s="13"/>
      <c r="D19" s="14" t="s">
        <v>245</v>
      </c>
      <c r="E19" s="13"/>
      <c r="F19" s="13"/>
      <c r="G19" s="14"/>
      <c r="H19" s="13">
        <f>SUM(H20:H20)</f>
        <v>185390</v>
      </c>
      <c r="I19" s="13">
        <f aca="true" t="shared" si="0" ref="I19:Q19">SUM(I20:I20)</f>
        <v>0</v>
      </c>
      <c r="J19" s="13">
        <f t="shared" si="0"/>
        <v>0</v>
      </c>
      <c r="K19" s="13"/>
      <c r="L19" s="13"/>
      <c r="M19" s="13">
        <f t="shared" si="0"/>
        <v>40000</v>
      </c>
      <c r="N19" s="13">
        <f t="shared" si="0"/>
        <v>0</v>
      </c>
      <c r="O19" s="13">
        <f t="shared" si="0"/>
        <v>5000</v>
      </c>
      <c r="P19" s="13">
        <f t="shared" si="0"/>
        <v>15000</v>
      </c>
      <c r="Q19" s="13">
        <f t="shared" si="0"/>
        <v>20000</v>
      </c>
      <c r="R19" s="14"/>
      <c r="S19" s="14"/>
      <c r="T19" s="13"/>
    </row>
    <row r="20" spans="1:20" ht="51" customHeight="1">
      <c r="A20" s="12">
        <v>216</v>
      </c>
      <c r="B20" s="12">
        <v>3</v>
      </c>
      <c r="C20" s="13">
        <v>8</v>
      </c>
      <c r="D20" s="14" t="s">
        <v>246</v>
      </c>
      <c r="E20" s="13" t="s">
        <v>194</v>
      </c>
      <c r="F20" s="13" t="s">
        <v>195</v>
      </c>
      <c r="G20" s="14" t="s">
        <v>247</v>
      </c>
      <c r="H20" s="13">
        <v>185390</v>
      </c>
      <c r="I20" s="13"/>
      <c r="J20" s="13"/>
      <c r="K20" s="14" t="s">
        <v>248</v>
      </c>
      <c r="L20" s="13" t="s">
        <v>198</v>
      </c>
      <c r="M20" s="13">
        <v>40000</v>
      </c>
      <c r="N20" s="13"/>
      <c r="O20" s="13">
        <v>5000</v>
      </c>
      <c r="P20" s="13">
        <v>15000</v>
      </c>
      <c r="Q20" s="13">
        <v>20000</v>
      </c>
      <c r="R20" s="14" t="s">
        <v>249</v>
      </c>
      <c r="S20" s="14" t="s">
        <v>200</v>
      </c>
      <c r="T20" s="13"/>
    </row>
    <row r="21" spans="1:20" ht="37.5" customHeight="1">
      <c r="A21" s="12" t="s">
        <v>236</v>
      </c>
      <c r="B21" s="12"/>
      <c r="C21" s="13"/>
      <c r="D21" s="14" t="s">
        <v>250</v>
      </c>
      <c r="E21" s="13"/>
      <c r="F21" s="13"/>
      <c r="G21" s="14"/>
      <c r="H21" s="13">
        <f>SUM(H22:H22)</f>
        <v>726193</v>
      </c>
      <c r="I21" s="13">
        <f aca="true" t="shared" si="1" ref="I21:Q21">SUM(I22:I22)</f>
        <v>0</v>
      </c>
      <c r="J21" s="13">
        <f t="shared" si="1"/>
        <v>0</v>
      </c>
      <c r="K21" s="13"/>
      <c r="L21" s="13"/>
      <c r="M21" s="13">
        <f t="shared" si="1"/>
        <v>40000</v>
      </c>
      <c r="N21" s="13">
        <f t="shared" si="1"/>
        <v>0</v>
      </c>
      <c r="O21" s="13">
        <f t="shared" si="1"/>
        <v>0</v>
      </c>
      <c r="P21" s="13">
        <f t="shared" si="1"/>
        <v>10000</v>
      </c>
      <c r="Q21" s="13">
        <f t="shared" si="1"/>
        <v>30000</v>
      </c>
      <c r="R21" s="14"/>
      <c r="S21" s="14"/>
      <c r="T21" s="13"/>
    </row>
    <row r="22" spans="1:20" ht="78" customHeight="1">
      <c r="A22" s="12">
        <v>225</v>
      </c>
      <c r="B22" s="12">
        <v>1</v>
      </c>
      <c r="C22" s="13">
        <v>9</v>
      </c>
      <c r="D22" s="14" t="s">
        <v>251</v>
      </c>
      <c r="E22" s="13" t="s">
        <v>252</v>
      </c>
      <c r="F22" s="13" t="s">
        <v>253</v>
      </c>
      <c r="G22" s="14" t="s">
        <v>254</v>
      </c>
      <c r="H22" s="13">
        <v>726193</v>
      </c>
      <c r="I22" s="13"/>
      <c r="J22" s="13"/>
      <c r="K22" s="14" t="s">
        <v>255</v>
      </c>
      <c r="L22" s="13" t="s">
        <v>256</v>
      </c>
      <c r="M22" s="13">
        <v>40000</v>
      </c>
      <c r="N22" s="13"/>
      <c r="O22" s="13"/>
      <c r="P22" s="13">
        <v>10000</v>
      </c>
      <c r="Q22" s="13">
        <v>30000</v>
      </c>
      <c r="R22" s="14" t="s">
        <v>257</v>
      </c>
      <c r="S22" s="14" t="s">
        <v>200</v>
      </c>
      <c r="T22" s="13" t="s">
        <v>258</v>
      </c>
    </row>
    <row r="23" spans="1:20" ht="40.5" customHeight="1">
      <c r="A23" s="12" t="s">
        <v>259</v>
      </c>
      <c r="B23" s="12"/>
      <c r="C23" s="13"/>
      <c r="D23" s="14" t="s">
        <v>260</v>
      </c>
      <c r="E23" s="13"/>
      <c r="F23" s="13"/>
      <c r="G23" s="14"/>
      <c r="H23" s="13">
        <f>H24</f>
        <v>879775</v>
      </c>
      <c r="I23" s="13" t="e">
        <f>I24+#REF!</f>
        <v>#REF!</v>
      </c>
      <c r="J23" s="13" t="e">
        <f>J24+#REF!</f>
        <v>#REF!</v>
      </c>
      <c r="K23" s="13"/>
      <c r="L23" s="13"/>
      <c r="M23" s="13">
        <f>M24</f>
        <v>80000</v>
      </c>
      <c r="N23" s="13">
        <f>N24</f>
        <v>0</v>
      </c>
      <c r="O23" s="13">
        <f>O24</f>
        <v>0</v>
      </c>
      <c r="P23" s="13">
        <f>P24</f>
        <v>10000</v>
      </c>
      <c r="Q23" s="13">
        <f>Q24</f>
        <v>70000</v>
      </c>
      <c r="R23" s="14"/>
      <c r="S23" s="14"/>
      <c r="T23" s="13"/>
    </row>
    <row r="24" spans="1:20" ht="40.5" customHeight="1">
      <c r="A24" s="12" t="s">
        <v>209</v>
      </c>
      <c r="B24" s="12"/>
      <c r="C24" s="13"/>
      <c r="D24" s="14" t="s">
        <v>261</v>
      </c>
      <c r="E24" s="13"/>
      <c r="F24" s="13"/>
      <c r="G24" s="14"/>
      <c r="H24" s="13">
        <f>SUM(H25:H26)</f>
        <v>879775</v>
      </c>
      <c r="I24" s="13">
        <f aca="true" t="shared" si="2" ref="I24:Q24">SUM(I25:I26)</f>
        <v>0</v>
      </c>
      <c r="J24" s="13">
        <f t="shared" si="2"/>
        <v>0</v>
      </c>
      <c r="K24" s="13"/>
      <c r="L24" s="13"/>
      <c r="M24" s="13">
        <f t="shared" si="2"/>
        <v>80000</v>
      </c>
      <c r="N24" s="13">
        <f t="shared" si="2"/>
        <v>0</v>
      </c>
      <c r="O24" s="13">
        <f t="shared" si="2"/>
        <v>0</v>
      </c>
      <c r="P24" s="13">
        <f t="shared" si="2"/>
        <v>10000</v>
      </c>
      <c r="Q24" s="13">
        <f t="shared" si="2"/>
        <v>70000</v>
      </c>
      <c r="R24" s="14"/>
      <c r="S24" s="14"/>
      <c r="T24" s="13"/>
    </row>
    <row r="25" spans="1:20" ht="90.75" customHeight="1">
      <c r="A25" s="12">
        <v>241</v>
      </c>
      <c r="B25" s="12">
        <v>2</v>
      </c>
      <c r="C25" s="13">
        <v>10</v>
      </c>
      <c r="D25" s="14" t="s">
        <v>262</v>
      </c>
      <c r="E25" s="13" t="s">
        <v>263</v>
      </c>
      <c r="F25" s="13" t="s">
        <v>195</v>
      </c>
      <c r="G25" s="14" t="s">
        <v>264</v>
      </c>
      <c r="H25" s="13">
        <v>685900</v>
      </c>
      <c r="I25" s="13"/>
      <c r="J25" s="13"/>
      <c r="K25" s="14" t="s">
        <v>265</v>
      </c>
      <c r="L25" s="13" t="s">
        <v>224</v>
      </c>
      <c r="M25" s="13">
        <v>30000</v>
      </c>
      <c r="N25" s="13"/>
      <c r="O25" s="13"/>
      <c r="P25" s="13"/>
      <c r="Q25" s="13">
        <v>30000</v>
      </c>
      <c r="R25" s="14" t="s">
        <v>266</v>
      </c>
      <c r="S25" s="14" t="s">
        <v>200</v>
      </c>
      <c r="T25" s="13" t="s">
        <v>267</v>
      </c>
    </row>
    <row r="26" spans="1:20" ht="70.5" customHeight="1">
      <c r="A26" s="12">
        <v>242</v>
      </c>
      <c r="B26" s="12">
        <v>3</v>
      </c>
      <c r="C26" s="13">
        <v>11</v>
      </c>
      <c r="D26" s="14" t="s">
        <v>268</v>
      </c>
      <c r="E26" s="13" t="s">
        <v>194</v>
      </c>
      <c r="F26" s="13" t="s">
        <v>269</v>
      </c>
      <c r="G26" s="14" t="s">
        <v>270</v>
      </c>
      <c r="H26" s="13">
        <v>193875</v>
      </c>
      <c r="I26" s="13"/>
      <c r="J26" s="13"/>
      <c r="K26" s="14" t="s">
        <v>271</v>
      </c>
      <c r="L26" s="13" t="s">
        <v>205</v>
      </c>
      <c r="M26" s="13">
        <v>50000</v>
      </c>
      <c r="N26" s="13"/>
      <c r="O26" s="13"/>
      <c r="P26" s="13">
        <v>10000</v>
      </c>
      <c r="Q26" s="13">
        <v>40000</v>
      </c>
      <c r="R26" s="14" t="s">
        <v>272</v>
      </c>
      <c r="S26" s="14" t="s">
        <v>200</v>
      </c>
      <c r="T26" s="13"/>
    </row>
  </sheetData>
  <sheetProtection/>
  <mergeCells count="17">
    <mergeCell ref="R3:R4"/>
    <mergeCell ref="S3:S4"/>
    <mergeCell ref="T3:T4"/>
    <mergeCell ref="H3:H4"/>
    <mergeCell ref="K3:K4"/>
    <mergeCell ref="L3:L4"/>
    <mergeCell ref="M3:M4"/>
    <mergeCell ref="A1:T1"/>
    <mergeCell ref="S2:T2"/>
    <mergeCell ref="A3:B3"/>
    <mergeCell ref="I3:J3"/>
    <mergeCell ref="N3:Q3"/>
    <mergeCell ref="C3:C4"/>
    <mergeCell ref="D3:D4"/>
    <mergeCell ref="E3:E4"/>
    <mergeCell ref="F3:F4"/>
    <mergeCell ref="G3:G4"/>
  </mergeCells>
  <printOptions horizontalCentered="1"/>
  <pageMargins left="0.39305555555555555" right="0.39305555555555555" top="0.5902777777777778" bottom="0.5902777777777778" header="0.5118055555555555" footer="0.39305555555555555"/>
  <pageSetup firstPageNumber="51" useFirstPageNumber="1" horizontalDpi="600" verticalDpi="600" orientation="landscape" paperSize="9" scale="75" r:id="rId1"/>
  <headerFooter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2022-01-25T08:15:23Z</cp:lastPrinted>
  <dcterms:created xsi:type="dcterms:W3CDTF">2021-12-21T21:20:03Z</dcterms:created>
  <dcterms:modified xsi:type="dcterms:W3CDTF">2022-01-25T08:15:24Z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025A802CEFBC4753B75FCE521C53E134</vt:lpwstr>
  </property>
</Properties>
</file>